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-iida\Desktop\2025iida\2026入試関係\2026入試相談\"/>
    </mc:Choice>
  </mc:AlternateContent>
  <xr:revisionPtr revIDLastSave="0" documentId="13_ncr:1_{6F6090BA-4E48-4E74-B61B-7A28C526E4E8}" xr6:coauthVersionLast="47" xr6:coauthVersionMax="47" xr10:uidLastSave="{00000000-0000-0000-0000-000000000000}"/>
  <bookViews>
    <workbookView xWindow="-108" yWindow="-108" windowWidth="23256" windowHeight="12576" activeTab="2" xr2:uid="{A9D2A7C9-B075-AB43-8426-F14001815357}"/>
  </bookViews>
  <sheets>
    <sheet name="このエクセルファイルの使い方" sheetId="13" r:id="rId1"/>
    <sheet name="入力シート❶" sheetId="11" r:id="rId2"/>
    <sheet name="入力シート❷" sheetId="12" r:id="rId3"/>
    <sheet name="入試相談名簿（印刷して押印）" sheetId="14" r:id="rId4"/>
    <sheet name="■■■" sheetId="16" r:id="rId5"/>
  </sheets>
  <definedNames>
    <definedName name="_xlnm._FilterDatabase" localSheetId="4" hidden="1">■■■!$A$1:$AZ$102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A5" i="16" l="1"/>
  <c r="BA6" i="16"/>
  <c r="BA7" i="16"/>
  <c r="BA8" i="16"/>
  <c r="BA9" i="16"/>
  <c r="BA10" i="16"/>
  <c r="BA11" i="16"/>
  <c r="BA12" i="16"/>
  <c r="BA13" i="16"/>
  <c r="BA14" i="16"/>
  <c r="BA15" i="16"/>
  <c r="BA16" i="16"/>
  <c r="BA17" i="16"/>
  <c r="BA18" i="16"/>
  <c r="BA19" i="16"/>
  <c r="BA20" i="16"/>
  <c r="BA21" i="16"/>
  <c r="BA22" i="16"/>
  <c r="BA23" i="16"/>
  <c r="BA24" i="16"/>
  <c r="BA25" i="16"/>
  <c r="BA26" i="16"/>
  <c r="BA27" i="16"/>
  <c r="BA28" i="16"/>
  <c r="BA29" i="16"/>
  <c r="BA30" i="16"/>
  <c r="BA31" i="16"/>
  <c r="BA32" i="16"/>
  <c r="BA33" i="16"/>
  <c r="BA34" i="16"/>
  <c r="BA35" i="16"/>
  <c r="BA36" i="16"/>
  <c r="BA37" i="16"/>
  <c r="BA38" i="16"/>
  <c r="BA39" i="16"/>
  <c r="BA40" i="16"/>
  <c r="BA41" i="16"/>
  <c r="BA42" i="16"/>
  <c r="BA43" i="16"/>
  <c r="BA44" i="16"/>
  <c r="BA45" i="16"/>
  <c r="BA46" i="16"/>
  <c r="BA47" i="16"/>
  <c r="BA48" i="16"/>
  <c r="BA49" i="16"/>
  <c r="BA50" i="16"/>
  <c r="BA51" i="16"/>
  <c r="BA52" i="16"/>
  <c r="BA53" i="16"/>
  <c r="BA54" i="16"/>
  <c r="BA55" i="16"/>
  <c r="BA56" i="16"/>
  <c r="BA57" i="16"/>
  <c r="BA58" i="16"/>
  <c r="BA59" i="16"/>
  <c r="BA60" i="16"/>
  <c r="BA61" i="16"/>
  <c r="BA62" i="16"/>
  <c r="BA63" i="16"/>
  <c r="BA64" i="16"/>
  <c r="BA65" i="16"/>
  <c r="BA66" i="16"/>
  <c r="BA67" i="16"/>
  <c r="BA68" i="16"/>
  <c r="BA69" i="16"/>
  <c r="BA70" i="16"/>
  <c r="BA71" i="16"/>
  <c r="BA72" i="16"/>
  <c r="BA73" i="16"/>
  <c r="BA74" i="16"/>
  <c r="BA75" i="16"/>
  <c r="BA76" i="16"/>
  <c r="BA77" i="16"/>
  <c r="BA78" i="16"/>
  <c r="BA79" i="16"/>
  <c r="BA80" i="16"/>
  <c r="BA81" i="16"/>
  <c r="BA82" i="16"/>
  <c r="BA83" i="16"/>
  <c r="BA84" i="16"/>
  <c r="BA85" i="16"/>
  <c r="BA86" i="16"/>
  <c r="BA87" i="16"/>
  <c r="BA88" i="16"/>
  <c r="BA89" i="16"/>
  <c r="BA90" i="16"/>
  <c r="BA91" i="16"/>
  <c r="BA92" i="16"/>
  <c r="BA93" i="16"/>
  <c r="BA94" i="16"/>
  <c r="BA95" i="16"/>
  <c r="BA96" i="16"/>
  <c r="BA97" i="16"/>
  <c r="BA98" i="16"/>
  <c r="BA99" i="16"/>
  <c r="BA100" i="16"/>
  <c r="BA101" i="16"/>
  <c r="BA102" i="16"/>
  <c r="BO4" i="16"/>
  <c r="BO5" i="16"/>
  <c r="BO6" i="16"/>
  <c r="BO7" i="16"/>
  <c r="BO8" i="16"/>
  <c r="BO9" i="16"/>
  <c r="BO10" i="16"/>
  <c r="BO11" i="16"/>
  <c r="BO12" i="16"/>
  <c r="BO13" i="16"/>
  <c r="BO14" i="16"/>
  <c r="BO15" i="16"/>
  <c r="BO16" i="16"/>
  <c r="BO17" i="16"/>
  <c r="BO18" i="16"/>
  <c r="BO19" i="16"/>
  <c r="BO20" i="16"/>
  <c r="BO21" i="16"/>
  <c r="BO22" i="16"/>
  <c r="BO23" i="16"/>
  <c r="BO24" i="16"/>
  <c r="BO25" i="16"/>
  <c r="BO26" i="16"/>
  <c r="BO27" i="16"/>
  <c r="BO28" i="16"/>
  <c r="BO29" i="16"/>
  <c r="BO30" i="16"/>
  <c r="BO31" i="16"/>
  <c r="BO32" i="16"/>
  <c r="BO33" i="16"/>
  <c r="BO34" i="16"/>
  <c r="BO35" i="16"/>
  <c r="BO36" i="16"/>
  <c r="BO37" i="16"/>
  <c r="BO38" i="16"/>
  <c r="BO39" i="16"/>
  <c r="BO40" i="16"/>
  <c r="BO41" i="16"/>
  <c r="BO42" i="16"/>
  <c r="BO43" i="16"/>
  <c r="BO44" i="16"/>
  <c r="BO45" i="16"/>
  <c r="BO46" i="16"/>
  <c r="BO47" i="16"/>
  <c r="BO48" i="16"/>
  <c r="BO49" i="16"/>
  <c r="BO50" i="16"/>
  <c r="BO51" i="16"/>
  <c r="BO52" i="16"/>
  <c r="BO53" i="16"/>
  <c r="BO54" i="16"/>
  <c r="BO55" i="16"/>
  <c r="BO56" i="16"/>
  <c r="BO57" i="16"/>
  <c r="BO58" i="16"/>
  <c r="BO59" i="16"/>
  <c r="BO60" i="16"/>
  <c r="BO61" i="16"/>
  <c r="BO62" i="16"/>
  <c r="BO63" i="16"/>
  <c r="BO64" i="16"/>
  <c r="BO65" i="16"/>
  <c r="BO66" i="16"/>
  <c r="BO67" i="16"/>
  <c r="BO68" i="16"/>
  <c r="BO69" i="16"/>
  <c r="BO70" i="16"/>
  <c r="BO71" i="16"/>
  <c r="BO72" i="16"/>
  <c r="BO73" i="16"/>
  <c r="BO74" i="16"/>
  <c r="BO75" i="16"/>
  <c r="BO76" i="16"/>
  <c r="BO77" i="16"/>
  <c r="BO78" i="16"/>
  <c r="BO79" i="16"/>
  <c r="BO80" i="16"/>
  <c r="BO81" i="16"/>
  <c r="BO82" i="16"/>
  <c r="BO83" i="16"/>
  <c r="BO84" i="16"/>
  <c r="BO85" i="16"/>
  <c r="BO86" i="16"/>
  <c r="BO87" i="16"/>
  <c r="BO88" i="16"/>
  <c r="BO89" i="16"/>
  <c r="BO90" i="16"/>
  <c r="BO91" i="16"/>
  <c r="BO92" i="16"/>
  <c r="BO93" i="16"/>
  <c r="BO94" i="16"/>
  <c r="BO95" i="16"/>
  <c r="BO96" i="16"/>
  <c r="BO97" i="16"/>
  <c r="BO98" i="16"/>
  <c r="BO99" i="16"/>
  <c r="BO100" i="16"/>
  <c r="BO101" i="16"/>
  <c r="BO102" i="16"/>
  <c r="BO3" i="16"/>
  <c r="B4" i="16"/>
  <c r="C4" i="16"/>
  <c r="D4" i="16"/>
  <c r="E4" i="16"/>
  <c r="F4" i="16"/>
  <c r="G4" i="16"/>
  <c r="H4" i="16"/>
  <c r="I4" i="16"/>
  <c r="J4" i="16"/>
  <c r="K4" i="16"/>
  <c r="L4" i="16"/>
  <c r="M4" i="16"/>
  <c r="N4" i="16"/>
  <c r="O4" i="16"/>
  <c r="P4" i="16"/>
  <c r="Q4" i="16"/>
  <c r="R4" i="16"/>
  <c r="S4" i="16"/>
  <c r="Z4" i="16"/>
  <c r="AA4" i="16"/>
  <c r="AB4" i="16" s="1"/>
  <c r="AJ4" i="16"/>
  <c r="AK4" i="16"/>
  <c r="AL4" i="16"/>
  <c r="B5" i="16"/>
  <c r="C5" i="16"/>
  <c r="D5" i="16"/>
  <c r="E5" i="16"/>
  <c r="F5" i="16"/>
  <c r="G5" i="16"/>
  <c r="H5" i="16"/>
  <c r="I5" i="16"/>
  <c r="J5" i="16"/>
  <c r="K5" i="16"/>
  <c r="L5" i="16"/>
  <c r="M5" i="16"/>
  <c r="N5" i="16"/>
  <c r="O5" i="16"/>
  <c r="P5" i="16"/>
  <c r="Q5" i="16"/>
  <c r="R5" i="16"/>
  <c r="S5" i="16"/>
  <c r="Z5" i="16"/>
  <c r="AA5" i="16"/>
  <c r="AB5" i="16" s="1"/>
  <c r="AJ5" i="16"/>
  <c r="AK5" i="16"/>
  <c r="AL5" i="16"/>
  <c r="B6" i="16"/>
  <c r="C6" i="16"/>
  <c r="D6" i="16"/>
  <c r="E6" i="16"/>
  <c r="F6" i="16"/>
  <c r="G6" i="16"/>
  <c r="H6" i="16"/>
  <c r="I6" i="16"/>
  <c r="J6" i="16"/>
  <c r="K6" i="16"/>
  <c r="L6" i="16"/>
  <c r="M6" i="16"/>
  <c r="N6" i="16"/>
  <c r="O6" i="16"/>
  <c r="P6" i="16"/>
  <c r="Q6" i="16"/>
  <c r="R6" i="16"/>
  <c r="S6" i="16"/>
  <c r="Z6" i="16"/>
  <c r="AA6" i="16"/>
  <c r="AB6" i="16" s="1"/>
  <c r="AJ6" i="16"/>
  <c r="AK6" i="16"/>
  <c r="AL6" i="16"/>
  <c r="B7" i="16"/>
  <c r="C7" i="16"/>
  <c r="D7" i="16"/>
  <c r="E7" i="16"/>
  <c r="F7" i="16"/>
  <c r="G7" i="16"/>
  <c r="H7" i="16"/>
  <c r="I7" i="16"/>
  <c r="J7" i="16"/>
  <c r="K7" i="16"/>
  <c r="L7" i="16"/>
  <c r="M7" i="16"/>
  <c r="N7" i="16"/>
  <c r="O7" i="16"/>
  <c r="P7" i="16"/>
  <c r="Q7" i="16"/>
  <c r="R7" i="16"/>
  <c r="S7" i="16"/>
  <c r="Z7" i="16"/>
  <c r="AA7" i="16"/>
  <c r="AB7" i="16" s="1"/>
  <c r="AJ7" i="16"/>
  <c r="AK7" i="16"/>
  <c r="AL7" i="16"/>
  <c r="B8" i="16"/>
  <c r="C8" i="16"/>
  <c r="D8" i="16"/>
  <c r="E8" i="16"/>
  <c r="F8" i="16"/>
  <c r="G8" i="16"/>
  <c r="H8" i="16"/>
  <c r="I8" i="16"/>
  <c r="J8" i="16"/>
  <c r="K8" i="16"/>
  <c r="L8" i="16"/>
  <c r="M8" i="16"/>
  <c r="N8" i="16"/>
  <c r="O8" i="16"/>
  <c r="P8" i="16"/>
  <c r="Q8" i="16"/>
  <c r="R8" i="16"/>
  <c r="S8" i="16"/>
  <c r="Z8" i="16"/>
  <c r="AA8" i="16"/>
  <c r="AB8" i="16" s="1"/>
  <c r="AJ8" i="16"/>
  <c r="AK8" i="16"/>
  <c r="AL8" i="16"/>
  <c r="B9" i="16"/>
  <c r="C9" i="16"/>
  <c r="D9" i="16"/>
  <c r="E9" i="16"/>
  <c r="F9" i="16"/>
  <c r="G9" i="16"/>
  <c r="H9" i="16"/>
  <c r="I9" i="16"/>
  <c r="J9" i="16"/>
  <c r="K9" i="16"/>
  <c r="L9" i="16"/>
  <c r="M9" i="16"/>
  <c r="N9" i="16"/>
  <c r="O9" i="16"/>
  <c r="P9" i="16"/>
  <c r="Q9" i="16"/>
  <c r="R9" i="16"/>
  <c r="S9" i="16"/>
  <c r="Z9" i="16"/>
  <c r="AA9" i="16"/>
  <c r="AB9" i="16" s="1"/>
  <c r="AJ9" i="16"/>
  <c r="AK9" i="16"/>
  <c r="AL9" i="16"/>
  <c r="B10" i="16"/>
  <c r="C10" i="16"/>
  <c r="D10" i="16"/>
  <c r="E10" i="16"/>
  <c r="F10" i="16"/>
  <c r="G10" i="16"/>
  <c r="H10" i="16"/>
  <c r="I10" i="16"/>
  <c r="J10" i="16"/>
  <c r="K10" i="16"/>
  <c r="L10" i="16"/>
  <c r="M10" i="16"/>
  <c r="N10" i="16"/>
  <c r="O10" i="16"/>
  <c r="P10" i="16"/>
  <c r="Q10" i="16"/>
  <c r="R10" i="16"/>
  <c r="S10" i="16"/>
  <c r="Z10" i="16"/>
  <c r="AA10" i="16"/>
  <c r="AB10" i="16" s="1"/>
  <c r="AJ10" i="16"/>
  <c r="AK10" i="16"/>
  <c r="AL10" i="16"/>
  <c r="B11" i="16"/>
  <c r="C11" i="16"/>
  <c r="D11" i="16"/>
  <c r="E11" i="16"/>
  <c r="F11" i="16"/>
  <c r="G11" i="16"/>
  <c r="H11" i="16"/>
  <c r="I11" i="16"/>
  <c r="J11" i="16"/>
  <c r="K11" i="16"/>
  <c r="L11" i="16"/>
  <c r="M11" i="16"/>
  <c r="N11" i="16"/>
  <c r="O11" i="16"/>
  <c r="P11" i="16"/>
  <c r="Q11" i="16"/>
  <c r="R11" i="16"/>
  <c r="S11" i="16"/>
  <c r="Z11" i="16"/>
  <c r="AA11" i="16"/>
  <c r="AB11" i="16" s="1"/>
  <c r="AJ11" i="16"/>
  <c r="AK11" i="16"/>
  <c r="AL11" i="16"/>
  <c r="B12" i="16"/>
  <c r="C12" i="16"/>
  <c r="D12" i="16"/>
  <c r="E12" i="16"/>
  <c r="F12" i="16"/>
  <c r="G12" i="16"/>
  <c r="H12" i="16"/>
  <c r="I12" i="16"/>
  <c r="J12" i="16"/>
  <c r="K12" i="16"/>
  <c r="L12" i="16"/>
  <c r="M12" i="16"/>
  <c r="N12" i="16"/>
  <c r="O12" i="16"/>
  <c r="P12" i="16"/>
  <c r="Q12" i="16"/>
  <c r="R12" i="16"/>
  <c r="S12" i="16"/>
  <c r="Z12" i="16"/>
  <c r="AA12" i="16"/>
  <c r="AB12" i="16" s="1"/>
  <c r="AJ12" i="16"/>
  <c r="AK12" i="16"/>
  <c r="AL12" i="16"/>
  <c r="B13" i="16"/>
  <c r="C13" i="16"/>
  <c r="D13" i="16"/>
  <c r="E13" i="16"/>
  <c r="F13" i="16"/>
  <c r="G13" i="16"/>
  <c r="H13" i="16"/>
  <c r="I13" i="16"/>
  <c r="J13" i="16"/>
  <c r="K13" i="16"/>
  <c r="L13" i="16"/>
  <c r="M13" i="16"/>
  <c r="N13" i="16"/>
  <c r="O13" i="16"/>
  <c r="P13" i="16"/>
  <c r="Q13" i="16"/>
  <c r="R13" i="16"/>
  <c r="S13" i="16"/>
  <c r="Z13" i="16"/>
  <c r="AA13" i="16"/>
  <c r="AB13" i="16" s="1"/>
  <c r="AJ13" i="16"/>
  <c r="AK13" i="16"/>
  <c r="AL13" i="16"/>
  <c r="B14" i="16"/>
  <c r="C14" i="16"/>
  <c r="D14" i="16"/>
  <c r="E14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R14" i="16"/>
  <c r="S14" i="16"/>
  <c r="Z14" i="16"/>
  <c r="AA14" i="16"/>
  <c r="AB14" i="16" s="1"/>
  <c r="AJ14" i="16"/>
  <c r="AK14" i="16"/>
  <c r="AL14" i="16"/>
  <c r="B15" i="16"/>
  <c r="C15" i="16"/>
  <c r="D15" i="16"/>
  <c r="E15" i="16"/>
  <c r="F15" i="16"/>
  <c r="G15" i="16"/>
  <c r="H15" i="16"/>
  <c r="I15" i="16"/>
  <c r="J15" i="16"/>
  <c r="K15" i="16"/>
  <c r="L15" i="16"/>
  <c r="M15" i="16"/>
  <c r="N15" i="16"/>
  <c r="O15" i="16"/>
  <c r="P15" i="16"/>
  <c r="Q15" i="16"/>
  <c r="R15" i="16"/>
  <c r="S15" i="16"/>
  <c r="Z15" i="16"/>
  <c r="AA15" i="16"/>
  <c r="AB15" i="16" s="1"/>
  <c r="AJ15" i="16"/>
  <c r="AK15" i="16"/>
  <c r="AL15" i="16"/>
  <c r="B16" i="16"/>
  <c r="C16" i="16"/>
  <c r="D16" i="16"/>
  <c r="E16" i="16"/>
  <c r="F16" i="16"/>
  <c r="G16" i="16"/>
  <c r="H16" i="16"/>
  <c r="I16" i="16"/>
  <c r="J16" i="16"/>
  <c r="K16" i="16"/>
  <c r="L16" i="16"/>
  <c r="M16" i="16"/>
  <c r="N16" i="16"/>
  <c r="O16" i="16"/>
  <c r="P16" i="16"/>
  <c r="Q16" i="16"/>
  <c r="R16" i="16"/>
  <c r="S16" i="16"/>
  <c r="Z16" i="16"/>
  <c r="AA16" i="16"/>
  <c r="AB16" i="16" s="1"/>
  <c r="AJ16" i="16"/>
  <c r="AK16" i="16"/>
  <c r="AL16" i="16"/>
  <c r="B17" i="16"/>
  <c r="C17" i="16"/>
  <c r="D17" i="16"/>
  <c r="E17" i="16"/>
  <c r="F17" i="16"/>
  <c r="G17" i="16"/>
  <c r="H17" i="16"/>
  <c r="I17" i="16"/>
  <c r="J17" i="16"/>
  <c r="K17" i="16"/>
  <c r="L17" i="16"/>
  <c r="M17" i="16"/>
  <c r="N17" i="16"/>
  <c r="O17" i="16"/>
  <c r="P17" i="16"/>
  <c r="Q17" i="16"/>
  <c r="R17" i="16"/>
  <c r="S17" i="16"/>
  <c r="U17" i="16"/>
  <c r="V17" i="16"/>
  <c r="Z17" i="16"/>
  <c r="AA17" i="16"/>
  <c r="AB17" i="16" s="1"/>
  <c r="AJ17" i="16"/>
  <c r="AK17" i="16"/>
  <c r="AL17" i="16"/>
  <c r="B18" i="16"/>
  <c r="C18" i="16"/>
  <c r="D18" i="16"/>
  <c r="E18" i="16"/>
  <c r="F18" i="16"/>
  <c r="G18" i="16"/>
  <c r="H18" i="16"/>
  <c r="I18" i="16"/>
  <c r="J18" i="16"/>
  <c r="K18" i="16"/>
  <c r="L18" i="16"/>
  <c r="M18" i="16"/>
  <c r="N18" i="16"/>
  <c r="O18" i="16"/>
  <c r="P18" i="16"/>
  <c r="Q18" i="16"/>
  <c r="R18" i="16"/>
  <c r="S18" i="16"/>
  <c r="Z18" i="16"/>
  <c r="AA18" i="16"/>
  <c r="AB18" i="16" s="1"/>
  <c r="AJ18" i="16"/>
  <c r="AK18" i="16"/>
  <c r="AL18" i="16"/>
  <c r="B19" i="16"/>
  <c r="C19" i="16"/>
  <c r="D19" i="16"/>
  <c r="E19" i="16"/>
  <c r="F19" i="16"/>
  <c r="G19" i="16"/>
  <c r="H19" i="16"/>
  <c r="I19" i="16"/>
  <c r="J19" i="16"/>
  <c r="K19" i="16"/>
  <c r="L19" i="16"/>
  <c r="M19" i="16"/>
  <c r="N19" i="16"/>
  <c r="O19" i="16"/>
  <c r="P19" i="16"/>
  <c r="Q19" i="16"/>
  <c r="R19" i="16"/>
  <c r="S19" i="16"/>
  <c r="Z19" i="16"/>
  <c r="AA19" i="16"/>
  <c r="AB19" i="16" s="1"/>
  <c r="AJ19" i="16"/>
  <c r="AK19" i="16"/>
  <c r="AL19" i="16"/>
  <c r="B20" i="16"/>
  <c r="C20" i="16"/>
  <c r="D20" i="16"/>
  <c r="E20" i="16"/>
  <c r="F20" i="16"/>
  <c r="G20" i="16"/>
  <c r="H20" i="16"/>
  <c r="I20" i="16"/>
  <c r="J20" i="16"/>
  <c r="K20" i="16"/>
  <c r="L20" i="16"/>
  <c r="M20" i="16"/>
  <c r="N20" i="16"/>
  <c r="O20" i="16"/>
  <c r="P20" i="16"/>
  <c r="Q20" i="16"/>
  <c r="R20" i="16"/>
  <c r="S20" i="16"/>
  <c r="Z20" i="16"/>
  <c r="AA20" i="16"/>
  <c r="AB20" i="16" s="1"/>
  <c r="AJ20" i="16"/>
  <c r="AK20" i="16"/>
  <c r="AL20" i="16"/>
  <c r="B21" i="16"/>
  <c r="C21" i="16"/>
  <c r="D21" i="16"/>
  <c r="E21" i="16"/>
  <c r="F21" i="16"/>
  <c r="G21" i="16"/>
  <c r="H21" i="16"/>
  <c r="I21" i="16"/>
  <c r="J21" i="16"/>
  <c r="K21" i="16"/>
  <c r="U21" i="16" s="1"/>
  <c r="L21" i="16"/>
  <c r="M21" i="16"/>
  <c r="N21" i="16"/>
  <c r="O21" i="16"/>
  <c r="P21" i="16"/>
  <c r="Q21" i="16"/>
  <c r="R21" i="16"/>
  <c r="S21" i="16"/>
  <c r="Z21" i="16"/>
  <c r="AA21" i="16"/>
  <c r="AB21" i="16" s="1"/>
  <c r="AJ21" i="16"/>
  <c r="AK21" i="16"/>
  <c r="AL21" i="16"/>
  <c r="B22" i="16"/>
  <c r="C22" i="16"/>
  <c r="D22" i="16"/>
  <c r="E22" i="16"/>
  <c r="F22" i="16"/>
  <c r="G22" i="16"/>
  <c r="H22" i="16"/>
  <c r="I22" i="16"/>
  <c r="J22" i="16"/>
  <c r="K22" i="16"/>
  <c r="L22" i="16"/>
  <c r="M22" i="16"/>
  <c r="N22" i="16"/>
  <c r="O22" i="16"/>
  <c r="P22" i="16"/>
  <c r="Q22" i="16"/>
  <c r="R22" i="16"/>
  <c r="S22" i="16"/>
  <c r="Z22" i="16"/>
  <c r="AA22" i="16"/>
  <c r="AB22" i="16" s="1"/>
  <c r="AJ22" i="16"/>
  <c r="AK22" i="16"/>
  <c r="AL22" i="16"/>
  <c r="B23" i="16"/>
  <c r="C23" i="16"/>
  <c r="D23" i="16"/>
  <c r="E23" i="16"/>
  <c r="F23" i="16"/>
  <c r="G23" i="16"/>
  <c r="H23" i="16"/>
  <c r="I23" i="16"/>
  <c r="J23" i="16"/>
  <c r="K23" i="16"/>
  <c r="L23" i="16"/>
  <c r="M23" i="16"/>
  <c r="N23" i="16"/>
  <c r="O23" i="16"/>
  <c r="P23" i="16"/>
  <c r="Q23" i="16"/>
  <c r="R23" i="16"/>
  <c r="S23" i="16"/>
  <c r="Z23" i="16"/>
  <c r="AA23" i="16"/>
  <c r="AB23" i="16" s="1"/>
  <c r="AJ23" i="16"/>
  <c r="AK23" i="16"/>
  <c r="AL23" i="16"/>
  <c r="B24" i="16"/>
  <c r="C24" i="16"/>
  <c r="D24" i="16"/>
  <c r="E24" i="16"/>
  <c r="F24" i="16"/>
  <c r="G24" i="16"/>
  <c r="H24" i="16"/>
  <c r="I24" i="16"/>
  <c r="J24" i="16"/>
  <c r="K24" i="16"/>
  <c r="L24" i="16"/>
  <c r="M24" i="16"/>
  <c r="N24" i="16"/>
  <c r="O24" i="16"/>
  <c r="P24" i="16"/>
  <c r="Q24" i="16"/>
  <c r="R24" i="16"/>
  <c r="S24" i="16"/>
  <c r="Z24" i="16"/>
  <c r="AA24" i="16"/>
  <c r="AB24" i="16" s="1"/>
  <c r="AJ24" i="16"/>
  <c r="AK24" i="16"/>
  <c r="AL24" i="16"/>
  <c r="B25" i="16"/>
  <c r="C25" i="16"/>
  <c r="D25" i="16"/>
  <c r="E25" i="16"/>
  <c r="F25" i="16"/>
  <c r="G25" i="16"/>
  <c r="H25" i="16"/>
  <c r="I25" i="16"/>
  <c r="J25" i="16"/>
  <c r="K25" i="16"/>
  <c r="L25" i="16"/>
  <c r="M25" i="16"/>
  <c r="N25" i="16"/>
  <c r="O25" i="16"/>
  <c r="P25" i="16"/>
  <c r="Q25" i="16"/>
  <c r="R25" i="16"/>
  <c r="S25" i="16"/>
  <c r="Z25" i="16"/>
  <c r="AA25" i="16"/>
  <c r="AB25" i="16" s="1"/>
  <c r="AJ25" i="16"/>
  <c r="AK25" i="16"/>
  <c r="AL25" i="16"/>
  <c r="B26" i="16"/>
  <c r="C26" i="16"/>
  <c r="D26" i="16"/>
  <c r="E26" i="16"/>
  <c r="F26" i="16"/>
  <c r="G26" i="16"/>
  <c r="H26" i="16"/>
  <c r="I26" i="16"/>
  <c r="J26" i="16"/>
  <c r="K26" i="16"/>
  <c r="L26" i="16"/>
  <c r="M26" i="16"/>
  <c r="N26" i="16"/>
  <c r="U26" i="16" s="1"/>
  <c r="O26" i="16"/>
  <c r="P26" i="16"/>
  <c r="Q26" i="16"/>
  <c r="R26" i="16"/>
  <c r="S26" i="16"/>
  <c r="Z26" i="16"/>
  <c r="AA26" i="16"/>
  <c r="AB26" i="16" s="1"/>
  <c r="AJ26" i="16"/>
  <c r="AK26" i="16"/>
  <c r="AL26" i="16"/>
  <c r="B27" i="16"/>
  <c r="C27" i="16"/>
  <c r="D27" i="16"/>
  <c r="E27" i="16"/>
  <c r="F27" i="16"/>
  <c r="G27" i="16"/>
  <c r="H27" i="16"/>
  <c r="I27" i="16"/>
  <c r="W27" i="16" s="1"/>
  <c r="J27" i="16"/>
  <c r="K27" i="16"/>
  <c r="L27" i="16"/>
  <c r="M27" i="16"/>
  <c r="N27" i="16"/>
  <c r="O27" i="16"/>
  <c r="P27" i="16"/>
  <c r="Q27" i="16"/>
  <c r="R27" i="16"/>
  <c r="S27" i="16"/>
  <c r="Z27" i="16"/>
  <c r="AA27" i="16"/>
  <c r="AB27" i="16" s="1"/>
  <c r="AJ27" i="16"/>
  <c r="AK27" i="16"/>
  <c r="AL27" i="16"/>
  <c r="B28" i="16"/>
  <c r="C28" i="16"/>
  <c r="D28" i="16"/>
  <c r="E28" i="16"/>
  <c r="F28" i="16"/>
  <c r="G28" i="16"/>
  <c r="H28" i="16"/>
  <c r="I28" i="16"/>
  <c r="J28" i="16"/>
  <c r="K28" i="16"/>
  <c r="L28" i="16"/>
  <c r="M28" i="16"/>
  <c r="N28" i="16"/>
  <c r="O28" i="16"/>
  <c r="P28" i="16"/>
  <c r="Q28" i="16"/>
  <c r="R28" i="16"/>
  <c r="S28" i="16"/>
  <c r="Z28" i="16"/>
  <c r="AA28" i="16"/>
  <c r="AB28" i="16" s="1"/>
  <c r="AJ28" i="16"/>
  <c r="AK28" i="16"/>
  <c r="AL28" i="16"/>
  <c r="B29" i="16"/>
  <c r="C29" i="16"/>
  <c r="D29" i="16"/>
  <c r="E29" i="16"/>
  <c r="F29" i="16"/>
  <c r="G29" i="16"/>
  <c r="H29" i="16"/>
  <c r="I29" i="16"/>
  <c r="J29" i="16"/>
  <c r="K29" i="16"/>
  <c r="L29" i="16"/>
  <c r="M29" i="16"/>
  <c r="N29" i="16"/>
  <c r="O29" i="16"/>
  <c r="P29" i="16"/>
  <c r="Q29" i="16"/>
  <c r="R29" i="16"/>
  <c r="S29" i="16"/>
  <c r="Z29" i="16"/>
  <c r="AA29" i="16"/>
  <c r="AB29" i="16" s="1"/>
  <c r="AJ29" i="16"/>
  <c r="AK29" i="16"/>
  <c r="AL29" i="16"/>
  <c r="B30" i="16"/>
  <c r="C30" i="16"/>
  <c r="D30" i="16"/>
  <c r="E30" i="16"/>
  <c r="F30" i="16"/>
  <c r="G30" i="16"/>
  <c r="H30" i="16"/>
  <c r="I30" i="16"/>
  <c r="J30" i="16"/>
  <c r="K30" i="16"/>
  <c r="L30" i="16"/>
  <c r="M30" i="16"/>
  <c r="N30" i="16"/>
  <c r="O30" i="16"/>
  <c r="P30" i="16"/>
  <c r="Q30" i="16"/>
  <c r="R30" i="16"/>
  <c r="S30" i="16"/>
  <c r="Z30" i="16"/>
  <c r="AA30" i="16"/>
  <c r="AB30" i="16" s="1"/>
  <c r="AJ30" i="16"/>
  <c r="AK30" i="16"/>
  <c r="AL30" i="16"/>
  <c r="B31" i="16"/>
  <c r="C31" i="16"/>
  <c r="D31" i="16"/>
  <c r="E31" i="16"/>
  <c r="F31" i="16"/>
  <c r="G31" i="16"/>
  <c r="H31" i="16"/>
  <c r="I31" i="16"/>
  <c r="J31" i="16"/>
  <c r="K31" i="16"/>
  <c r="L31" i="16"/>
  <c r="M31" i="16"/>
  <c r="N31" i="16"/>
  <c r="O31" i="16"/>
  <c r="P31" i="16"/>
  <c r="Q31" i="16"/>
  <c r="R31" i="16"/>
  <c r="S31" i="16"/>
  <c r="Z31" i="16"/>
  <c r="AA31" i="16"/>
  <c r="AB31" i="16" s="1"/>
  <c r="AJ31" i="16"/>
  <c r="AK31" i="16"/>
  <c r="AL31" i="16"/>
  <c r="B32" i="16"/>
  <c r="C32" i="16"/>
  <c r="D32" i="16"/>
  <c r="E32" i="16"/>
  <c r="F32" i="16"/>
  <c r="G32" i="16"/>
  <c r="H32" i="16"/>
  <c r="I32" i="16"/>
  <c r="J32" i="16"/>
  <c r="K32" i="16"/>
  <c r="L32" i="16"/>
  <c r="M32" i="16"/>
  <c r="N32" i="16"/>
  <c r="O32" i="16"/>
  <c r="P32" i="16"/>
  <c r="Q32" i="16"/>
  <c r="R32" i="16"/>
  <c r="S32" i="16"/>
  <c r="Z32" i="16"/>
  <c r="AA32" i="16"/>
  <c r="AB32" i="16" s="1"/>
  <c r="AJ32" i="16"/>
  <c r="AK32" i="16"/>
  <c r="AL32" i="16"/>
  <c r="B33" i="16"/>
  <c r="C33" i="16"/>
  <c r="D33" i="16"/>
  <c r="E33" i="16"/>
  <c r="F33" i="16"/>
  <c r="G33" i="16"/>
  <c r="H33" i="16"/>
  <c r="I33" i="16"/>
  <c r="J33" i="16"/>
  <c r="K33" i="16"/>
  <c r="U33" i="16" s="1"/>
  <c r="L33" i="16"/>
  <c r="M33" i="16"/>
  <c r="N33" i="16"/>
  <c r="O33" i="16"/>
  <c r="P33" i="16"/>
  <c r="Q33" i="16"/>
  <c r="R33" i="16"/>
  <c r="S33" i="16"/>
  <c r="Z33" i="16"/>
  <c r="AA33" i="16"/>
  <c r="AB33" i="16" s="1"/>
  <c r="AJ33" i="16"/>
  <c r="AK33" i="16"/>
  <c r="AL33" i="16"/>
  <c r="B34" i="16"/>
  <c r="C34" i="16"/>
  <c r="D34" i="16"/>
  <c r="E34" i="16"/>
  <c r="F34" i="16"/>
  <c r="G34" i="16"/>
  <c r="H34" i="16"/>
  <c r="I34" i="16"/>
  <c r="J34" i="16"/>
  <c r="K34" i="16"/>
  <c r="L34" i="16"/>
  <c r="V34" i="16" s="1"/>
  <c r="M34" i="16"/>
  <c r="N34" i="16"/>
  <c r="O34" i="16"/>
  <c r="P34" i="16"/>
  <c r="Q34" i="16"/>
  <c r="R34" i="16"/>
  <c r="S34" i="16"/>
  <c r="Z34" i="16"/>
  <c r="AA34" i="16"/>
  <c r="AB34" i="16" s="1"/>
  <c r="AJ34" i="16"/>
  <c r="AK34" i="16"/>
  <c r="AL34" i="16"/>
  <c r="B35" i="16"/>
  <c r="C35" i="16"/>
  <c r="D35" i="16"/>
  <c r="E35" i="16"/>
  <c r="F35" i="16"/>
  <c r="G35" i="16"/>
  <c r="H35" i="16"/>
  <c r="I35" i="16"/>
  <c r="J35" i="16"/>
  <c r="K35" i="16"/>
  <c r="L35" i="16"/>
  <c r="M35" i="16"/>
  <c r="N35" i="16"/>
  <c r="O35" i="16"/>
  <c r="P35" i="16"/>
  <c r="Q35" i="16"/>
  <c r="R35" i="16"/>
  <c r="S35" i="16"/>
  <c r="Z35" i="16"/>
  <c r="AA35" i="16"/>
  <c r="AB35" i="16" s="1"/>
  <c r="AJ35" i="16"/>
  <c r="AK35" i="16"/>
  <c r="AL35" i="16"/>
  <c r="B36" i="16"/>
  <c r="C36" i="16"/>
  <c r="D36" i="16"/>
  <c r="E36" i="16"/>
  <c r="F36" i="16"/>
  <c r="G36" i="16"/>
  <c r="H36" i="16"/>
  <c r="I36" i="16"/>
  <c r="J36" i="16"/>
  <c r="K36" i="16"/>
  <c r="L36" i="16"/>
  <c r="M36" i="16"/>
  <c r="N36" i="16"/>
  <c r="O36" i="16"/>
  <c r="P36" i="16"/>
  <c r="Q36" i="16"/>
  <c r="R36" i="16"/>
  <c r="S36" i="16"/>
  <c r="Z36" i="16"/>
  <c r="AA36" i="16"/>
  <c r="AB36" i="16" s="1"/>
  <c r="AJ36" i="16"/>
  <c r="AK36" i="16"/>
  <c r="AL36" i="16"/>
  <c r="B37" i="16"/>
  <c r="C37" i="16"/>
  <c r="D37" i="16"/>
  <c r="E37" i="16"/>
  <c r="F37" i="16"/>
  <c r="G37" i="16"/>
  <c r="H37" i="16"/>
  <c r="I37" i="16"/>
  <c r="J37" i="16"/>
  <c r="K37" i="16"/>
  <c r="L37" i="16"/>
  <c r="M37" i="16"/>
  <c r="N37" i="16"/>
  <c r="O37" i="16"/>
  <c r="P37" i="16"/>
  <c r="Q37" i="16"/>
  <c r="R37" i="16"/>
  <c r="S37" i="16"/>
  <c r="Z37" i="16"/>
  <c r="AA37" i="16"/>
  <c r="AB37" i="16" s="1"/>
  <c r="AJ37" i="16"/>
  <c r="AK37" i="16"/>
  <c r="AL37" i="16"/>
  <c r="B38" i="16"/>
  <c r="C38" i="16"/>
  <c r="D38" i="16"/>
  <c r="E38" i="16"/>
  <c r="F38" i="16"/>
  <c r="G38" i="16"/>
  <c r="H38" i="16"/>
  <c r="I38" i="16"/>
  <c r="J38" i="16"/>
  <c r="K38" i="16"/>
  <c r="L38" i="16"/>
  <c r="M38" i="16"/>
  <c r="N38" i="16"/>
  <c r="O38" i="16"/>
  <c r="P38" i="16"/>
  <c r="Q38" i="16"/>
  <c r="R38" i="16"/>
  <c r="S38" i="16"/>
  <c r="Z38" i="16"/>
  <c r="AA38" i="16"/>
  <c r="AB38" i="16" s="1"/>
  <c r="AJ38" i="16"/>
  <c r="AK38" i="16"/>
  <c r="AL38" i="16"/>
  <c r="B39" i="16"/>
  <c r="C39" i="16"/>
  <c r="D39" i="16"/>
  <c r="E39" i="16"/>
  <c r="F39" i="16"/>
  <c r="G39" i="16"/>
  <c r="H39" i="16"/>
  <c r="I39" i="16"/>
  <c r="J39" i="16"/>
  <c r="K39" i="16"/>
  <c r="L39" i="16"/>
  <c r="M39" i="16"/>
  <c r="N39" i="16"/>
  <c r="O39" i="16"/>
  <c r="P39" i="16"/>
  <c r="Q39" i="16"/>
  <c r="R39" i="16"/>
  <c r="S39" i="16"/>
  <c r="Z39" i="16"/>
  <c r="AA39" i="16"/>
  <c r="AB39" i="16" s="1"/>
  <c r="AJ39" i="16"/>
  <c r="AK39" i="16"/>
  <c r="AL39" i="16"/>
  <c r="B40" i="16"/>
  <c r="C40" i="16"/>
  <c r="D40" i="16"/>
  <c r="E40" i="16"/>
  <c r="F40" i="16"/>
  <c r="G40" i="16"/>
  <c r="H40" i="16"/>
  <c r="I40" i="16"/>
  <c r="J40" i="16"/>
  <c r="K40" i="16"/>
  <c r="L40" i="16"/>
  <c r="M40" i="16"/>
  <c r="N40" i="16"/>
  <c r="O40" i="16"/>
  <c r="P40" i="16"/>
  <c r="Q40" i="16"/>
  <c r="R40" i="16"/>
  <c r="S40" i="16"/>
  <c r="Z40" i="16"/>
  <c r="AA40" i="16"/>
  <c r="AB40" i="16" s="1"/>
  <c r="AJ40" i="16"/>
  <c r="AK40" i="16"/>
  <c r="AL40" i="16"/>
  <c r="B41" i="16"/>
  <c r="C41" i="16"/>
  <c r="D41" i="16"/>
  <c r="E41" i="16"/>
  <c r="F41" i="16"/>
  <c r="G41" i="16"/>
  <c r="H41" i="16"/>
  <c r="I41" i="16"/>
  <c r="J41" i="16"/>
  <c r="K41" i="16"/>
  <c r="L41" i="16"/>
  <c r="M41" i="16"/>
  <c r="N41" i="16"/>
  <c r="O41" i="16"/>
  <c r="P41" i="16"/>
  <c r="Q41" i="16"/>
  <c r="R41" i="16"/>
  <c r="S41" i="16"/>
  <c r="Z41" i="16"/>
  <c r="AA41" i="16"/>
  <c r="AB41" i="16" s="1"/>
  <c r="AJ41" i="16"/>
  <c r="AK41" i="16"/>
  <c r="AL41" i="16"/>
  <c r="B42" i="16"/>
  <c r="C42" i="16"/>
  <c r="D42" i="16"/>
  <c r="E42" i="16"/>
  <c r="F42" i="16"/>
  <c r="G42" i="16"/>
  <c r="H42" i="16"/>
  <c r="I42" i="16"/>
  <c r="J42" i="16"/>
  <c r="K42" i="16"/>
  <c r="L42" i="16"/>
  <c r="M42" i="16"/>
  <c r="N42" i="16"/>
  <c r="O42" i="16"/>
  <c r="P42" i="16"/>
  <c r="Q42" i="16"/>
  <c r="R42" i="16"/>
  <c r="S42" i="16"/>
  <c r="Z42" i="16"/>
  <c r="AA42" i="16"/>
  <c r="AB42" i="16" s="1"/>
  <c r="AJ42" i="16"/>
  <c r="AK42" i="16"/>
  <c r="AL42" i="16"/>
  <c r="B43" i="16"/>
  <c r="C43" i="16"/>
  <c r="D43" i="16"/>
  <c r="E43" i="16"/>
  <c r="F43" i="16"/>
  <c r="G43" i="16"/>
  <c r="H43" i="16"/>
  <c r="I43" i="16"/>
  <c r="J43" i="16"/>
  <c r="K43" i="16"/>
  <c r="U43" i="16" s="1"/>
  <c r="L43" i="16"/>
  <c r="V43" i="16" s="1"/>
  <c r="M43" i="16"/>
  <c r="N43" i="16"/>
  <c r="O43" i="16"/>
  <c r="P43" i="16"/>
  <c r="Q43" i="16"/>
  <c r="R43" i="16"/>
  <c r="S43" i="16"/>
  <c r="Z43" i="16"/>
  <c r="AA43" i="16"/>
  <c r="AB43" i="16" s="1"/>
  <c r="AJ43" i="16"/>
  <c r="AK43" i="16"/>
  <c r="AL43" i="16"/>
  <c r="B44" i="16"/>
  <c r="C44" i="16"/>
  <c r="D44" i="16"/>
  <c r="E44" i="16"/>
  <c r="F44" i="16"/>
  <c r="G44" i="16"/>
  <c r="H44" i="16"/>
  <c r="I44" i="16"/>
  <c r="J44" i="16"/>
  <c r="K44" i="16"/>
  <c r="L44" i="16"/>
  <c r="V44" i="16" s="1"/>
  <c r="M44" i="16"/>
  <c r="N44" i="16"/>
  <c r="O44" i="16"/>
  <c r="P44" i="16"/>
  <c r="Q44" i="16"/>
  <c r="R44" i="16"/>
  <c r="S44" i="16"/>
  <c r="Z44" i="16"/>
  <c r="AA44" i="16"/>
  <c r="AB44" i="16" s="1"/>
  <c r="AJ44" i="16"/>
  <c r="AK44" i="16"/>
  <c r="AL44" i="16"/>
  <c r="B45" i="16"/>
  <c r="C45" i="16"/>
  <c r="D45" i="16"/>
  <c r="E45" i="16"/>
  <c r="F45" i="16"/>
  <c r="G45" i="16"/>
  <c r="H45" i="16"/>
  <c r="I45" i="16"/>
  <c r="J45" i="16"/>
  <c r="K45" i="16"/>
  <c r="L45" i="16"/>
  <c r="M45" i="16"/>
  <c r="N45" i="16"/>
  <c r="O45" i="16"/>
  <c r="P45" i="16"/>
  <c r="Q45" i="16"/>
  <c r="R45" i="16"/>
  <c r="S45" i="16"/>
  <c r="Z45" i="16"/>
  <c r="AA45" i="16"/>
  <c r="AB45" i="16" s="1"/>
  <c r="AJ45" i="16"/>
  <c r="AK45" i="16"/>
  <c r="AL45" i="16"/>
  <c r="B46" i="16"/>
  <c r="C46" i="16"/>
  <c r="D46" i="16"/>
  <c r="E46" i="16"/>
  <c r="F46" i="16"/>
  <c r="G46" i="16"/>
  <c r="H46" i="16"/>
  <c r="I46" i="16"/>
  <c r="J46" i="16"/>
  <c r="K46" i="16"/>
  <c r="L46" i="16"/>
  <c r="M46" i="16"/>
  <c r="N46" i="16"/>
  <c r="O46" i="16"/>
  <c r="P46" i="16"/>
  <c r="Q46" i="16"/>
  <c r="R46" i="16"/>
  <c r="S46" i="16"/>
  <c r="Z46" i="16"/>
  <c r="AA46" i="16"/>
  <c r="AB46" i="16" s="1"/>
  <c r="AJ46" i="16"/>
  <c r="AK46" i="16"/>
  <c r="AL46" i="16"/>
  <c r="B47" i="16"/>
  <c r="C47" i="16"/>
  <c r="D47" i="16"/>
  <c r="E47" i="16"/>
  <c r="F47" i="16"/>
  <c r="G47" i="16"/>
  <c r="H47" i="16"/>
  <c r="I47" i="16"/>
  <c r="J47" i="16"/>
  <c r="K47" i="16"/>
  <c r="L47" i="16"/>
  <c r="M47" i="16"/>
  <c r="N47" i="16"/>
  <c r="O47" i="16"/>
  <c r="P47" i="16"/>
  <c r="Q47" i="16"/>
  <c r="R47" i="16"/>
  <c r="S47" i="16"/>
  <c r="Z47" i="16"/>
  <c r="AA47" i="16"/>
  <c r="AB47" i="16"/>
  <c r="AJ47" i="16"/>
  <c r="AK47" i="16"/>
  <c r="AL47" i="16"/>
  <c r="B48" i="16"/>
  <c r="C48" i="16"/>
  <c r="D48" i="16"/>
  <c r="E48" i="16"/>
  <c r="F48" i="16"/>
  <c r="G48" i="16"/>
  <c r="H48" i="16"/>
  <c r="I48" i="16"/>
  <c r="J48" i="16"/>
  <c r="K48" i="16"/>
  <c r="L48" i="16"/>
  <c r="M48" i="16"/>
  <c r="N48" i="16"/>
  <c r="O48" i="16"/>
  <c r="P48" i="16"/>
  <c r="Q48" i="16"/>
  <c r="R48" i="16"/>
  <c r="S48" i="16"/>
  <c r="Z48" i="16"/>
  <c r="AA48" i="16"/>
  <c r="AB48" i="16" s="1"/>
  <c r="AJ48" i="16"/>
  <c r="AK48" i="16"/>
  <c r="AL48" i="16"/>
  <c r="B49" i="16"/>
  <c r="C49" i="16"/>
  <c r="D49" i="16"/>
  <c r="E49" i="16"/>
  <c r="F49" i="16"/>
  <c r="G49" i="16"/>
  <c r="H49" i="16"/>
  <c r="I49" i="16"/>
  <c r="J49" i="16"/>
  <c r="K49" i="16"/>
  <c r="L49" i="16"/>
  <c r="M49" i="16"/>
  <c r="N49" i="16"/>
  <c r="O49" i="16"/>
  <c r="P49" i="16"/>
  <c r="Q49" i="16"/>
  <c r="R49" i="16"/>
  <c r="S49" i="16"/>
  <c r="Z49" i="16"/>
  <c r="AA49" i="16"/>
  <c r="AB49" i="16" s="1"/>
  <c r="AJ49" i="16"/>
  <c r="AK49" i="16"/>
  <c r="AL49" i="16"/>
  <c r="B50" i="16"/>
  <c r="C50" i="16"/>
  <c r="D50" i="16"/>
  <c r="E50" i="16"/>
  <c r="F50" i="16"/>
  <c r="G50" i="16"/>
  <c r="H50" i="16"/>
  <c r="I50" i="16"/>
  <c r="J50" i="16"/>
  <c r="K50" i="16"/>
  <c r="L50" i="16"/>
  <c r="M50" i="16"/>
  <c r="N50" i="16"/>
  <c r="O50" i="16"/>
  <c r="P50" i="16"/>
  <c r="Q50" i="16"/>
  <c r="R50" i="16"/>
  <c r="S50" i="16"/>
  <c r="Z50" i="16"/>
  <c r="AA50" i="16"/>
  <c r="AB50" i="16" s="1"/>
  <c r="AJ50" i="16"/>
  <c r="AK50" i="16"/>
  <c r="AL50" i="16"/>
  <c r="B51" i="16"/>
  <c r="C51" i="16"/>
  <c r="D51" i="16"/>
  <c r="E51" i="16"/>
  <c r="F51" i="16"/>
  <c r="G51" i="16"/>
  <c r="H51" i="16"/>
  <c r="I51" i="16"/>
  <c r="J51" i="16"/>
  <c r="K51" i="16"/>
  <c r="L51" i="16"/>
  <c r="M51" i="16"/>
  <c r="N51" i="16"/>
  <c r="O51" i="16"/>
  <c r="P51" i="16"/>
  <c r="Q51" i="16"/>
  <c r="R51" i="16"/>
  <c r="S51" i="16"/>
  <c r="Z51" i="16"/>
  <c r="AA51" i="16"/>
  <c r="AB51" i="16" s="1"/>
  <c r="AJ51" i="16"/>
  <c r="AK51" i="16"/>
  <c r="AL51" i="16"/>
  <c r="B52" i="16"/>
  <c r="C52" i="16"/>
  <c r="D52" i="16"/>
  <c r="E52" i="16"/>
  <c r="F52" i="16"/>
  <c r="G52" i="16"/>
  <c r="H52" i="16"/>
  <c r="I52" i="16"/>
  <c r="J52" i="16"/>
  <c r="K52" i="16"/>
  <c r="L52" i="16"/>
  <c r="M52" i="16"/>
  <c r="N52" i="16"/>
  <c r="O52" i="16"/>
  <c r="P52" i="16"/>
  <c r="Q52" i="16"/>
  <c r="R52" i="16"/>
  <c r="S52" i="16"/>
  <c r="Z52" i="16"/>
  <c r="AA52" i="16"/>
  <c r="AB52" i="16" s="1"/>
  <c r="AJ52" i="16"/>
  <c r="AK52" i="16"/>
  <c r="AL52" i="16"/>
  <c r="B53" i="16"/>
  <c r="C53" i="16"/>
  <c r="D53" i="16"/>
  <c r="E53" i="16"/>
  <c r="F53" i="16"/>
  <c r="G53" i="16"/>
  <c r="H53" i="16"/>
  <c r="I53" i="16"/>
  <c r="J53" i="16"/>
  <c r="K53" i="16"/>
  <c r="L53" i="16"/>
  <c r="M53" i="16"/>
  <c r="N53" i="16"/>
  <c r="O53" i="16"/>
  <c r="P53" i="16"/>
  <c r="Q53" i="16"/>
  <c r="R53" i="16"/>
  <c r="S53" i="16"/>
  <c r="Z53" i="16"/>
  <c r="AA53" i="16"/>
  <c r="AB53" i="16" s="1"/>
  <c r="AJ53" i="16"/>
  <c r="AK53" i="16"/>
  <c r="AL53" i="16"/>
  <c r="B54" i="16"/>
  <c r="C54" i="16"/>
  <c r="D54" i="16"/>
  <c r="E54" i="16"/>
  <c r="F54" i="16"/>
  <c r="G54" i="16"/>
  <c r="H54" i="16"/>
  <c r="I54" i="16"/>
  <c r="J54" i="16"/>
  <c r="K54" i="16"/>
  <c r="L54" i="16"/>
  <c r="M54" i="16"/>
  <c r="N54" i="16"/>
  <c r="O54" i="16"/>
  <c r="P54" i="16"/>
  <c r="Q54" i="16"/>
  <c r="R54" i="16"/>
  <c r="S54" i="16"/>
  <c r="Z54" i="16"/>
  <c r="AA54" i="16"/>
  <c r="AB54" i="16" s="1"/>
  <c r="AJ54" i="16"/>
  <c r="AK54" i="16"/>
  <c r="AL54" i="16"/>
  <c r="B55" i="16"/>
  <c r="C55" i="16"/>
  <c r="D55" i="16"/>
  <c r="E55" i="16"/>
  <c r="F55" i="16"/>
  <c r="G55" i="16"/>
  <c r="H55" i="16"/>
  <c r="I55" i="16"/>
  <c r="J55" i="16"/>
  <c r="K55" i="16"/>
  <c r="L55" i="16"/>
  <c r="M55" i="16"/>
  <c r="N55" i="16"/>
  <c r="O55" i="16"/>
  <c r="P55" i="16"/>
  <c r="Q55" i="16"/>
  <c r="R55" i="16"/>
  <c r="S55" i="16"/>
  <c r="Z55" i="16"/>
  <c r="AA55" i="16"/>
  <c r="AB55" i="16" s="1"/>
  <c r="AJ55" i="16"/>
  <c r="AM55" i="16" s="1"/>
  <c r="AK55" i="16"/>
  <c r="AL55" i="16"/>
  <c r="B56" i="16"/>
  <c r="C56" i="16"/>
  <c r="D56" i="16"/>
  <c r="E56" i="16"/>
  <c r="F56" i="16"/>
  <c r="G56" i="16"/>
  <c r="H56" i="16"/>
  <c r="I56" i="16"/>
  <c r="J56" i="16"/>
  <c r="K56" i="16"/>
  <c r="U56" i="16" s="1"/>
  <c r="L56" i="16"/>
  <c r="M56" i="16"/>
  <c r="N56" i="16"/>
  <c r="O56" i="16"/>
  <c r="P56" i="16"/>
  <c r="Q56" i="16"/>
  <c r="R56" i="16"/>
  <c r="S56" i="16"/>
  <c r="Z56" i="16"/>
  <c r="AA56" i="16"/>
  <c r="AB56" i="16" s="1"/>
  <c r="AJ56" i="16"/>
  <c r="AK56" i="16"/>
  <c r="AL56" i="16"/>
  <c r="B57" i="16"/>
  <c r="C57" i="16"/>
  <c r="D57" i="16"/>
  <c r="E57" i="16"/>
  <c r="F57" i="16"/>
  <c r="G57" i="16"/>
  <c r="H57" i="16"/>
  <c r="I57" i="16"/>
  <c r="J57" i="16"/>
  <c r="K57" i="16"/>
  <c r="U57" i="16" s="1"/>
  <c r="L57" i="16"/>
  <c r="M57" i="16"/>
  <c r="N57" i="16"/>
  <c r="O57" i="16"/>
  <c r="P57" i="16"/>
  <c r="Q57" i="16"/>
  <c r="R57" i="16"/>
  <c r="S57" i="16"/>
  <c r="Z57" i="16"/>
  <c r="AA57" i="16"/>
  <c r="AB57" i="16" s="1"/>
  <c r="AJ57" i="16"/>
  <c r="AK57" i="16"/>
  <c r="AL57" i="16"/>
  <c r="B58" i="16"/>
  <c r="C58" i="16"/>
  <c r="D58" i="16"/>
  <c r="E58" i="16"/>
  <c r="F58" i="16"/>
  <c r="G58" i="16"/>
  <c r="H58" i="16"/>
  <c r="I58" i="16"/>
  <c r="J58" i="16"/>
  <c r="K58" i="16"/>
  <c r="L58" i="16"/>
  <c r="M58" i="16"/>
  <c r="N58" i="16"/>
  <c r="O58" i="16"/>
  <c r="P58" i="16"/>
  <c r="Q58" i="16"/>
  <c r="R58" i="16"/>
  <c r="S58" i="16"/>
  <c r="Z58" i="16"/>
  <c r="AA58" i="16"/>
  <c r="AB58" i="16" s="1"/>
  <c r="AJ58" i="16"/>
  <c r="AK58" i="16"/>
  <c r="AL58" i="16"/>
  <c r="B59" i="16"/>
  <c r="C59" i="16"/>
  <c r="D59" i="16"/>
  <c r="E59" i="16"/>
  <c r="F59" i="16"/>
  <c r="G59" i="16"/>
  <c r="H59" i="16"/>
  <c r="I59" i="16"/>
  <c r="J59" i="16"/>
  <c r="K59" i="16"/>
  <c r="L59" i="16"/>
  <c r="V59" i="16" s="1"/>
  <c r="M59" i="16"/>
  <c r="N59" i="16"/>
  <c r="O59" i="16"/>
  <c r="P59" i="16"/>
  <c r="Q59" i="16"/>
  <c r="R59" i="16"/>
  <c r="S59" i="16"/>
  <c r="Z59" i="16"/>
  <c r="AA59" i="16"/>
  <c r="AB59" i="16" s="1"/>
  <c r="AJ59" i="16"/>
  <c r="AK59" i="16"/>
  <c r="AL59" i="16"/>
  <c r="B60" i="16"/>
  <c r="C60" i="16"/>
  <c r="D60" i="16"/>
  <c r="E60" i="16"/>
  <c r="F60" i="16"/>
  <c r="G60" i="16"/>
  <c r="H60" i="16"/>
  <c r="I60" i="16"/>
  <c r="J60" i="16"/>
  <c r="K60" i="16"/>
  <c r="L60" i="16"/>
  <c r="M60" i="16"/>
  <c r="N60" i="16"/>
  <c r="O60" i="16"/>
  <c r="P60" i="16"/>
  <c r="Q60" i="16"/>
  <c r="R60" i="16"/>
  <c r="S60" i="16"/>
  <c r="Z60" i="16"/>
  <c r="AA60" i="16"/>
  <c r="AB60" i="16" s="1"/>
  <c r="AJ60" i="16"/>
  <c r="AK60" i="16"/>
  <c r="AL60" i="16"/>
  <c r="B61" i="16"/>
  <c r="C61" i="16"/>
  <c r="D61" i="16"/>
  <c r="E61" i="16"/>
  <c r="F61" i="16"/>
  <c r="G61" i="16"/>
  <c r="H61" i="16"/>
  <c r="I61" i="16"/>
  <c r="J61" i="16"/>
  <c r="K61" i="16"/>
  <c r="L61" i="16"/>
  <c r="M61" i="16"/>
  <c r="N61" i="16"/>
  <c r="O61" i="16"/>
  <c r="P61" i="16"/>
  <c r="Q61" i="16"/>
  <c r="R61" i="16"/>
  <c r="S61" i="16"/>
  <c r="Z61" i="16"/>
  <c r="AA61" i="16"/>
  <c r="AB61" i="16" s="1"/>
  <c r="AJ61" i="16"/>
  <c r="AK61" i="16"/>
  <c r="AL61" i="16"/>
  <c r="B62" i="16"/>
  <c r="C62" i="16"/>
  <c r="D62" i="16"/>
  <c r="E62" i="16"/>
  <c r="F62" i="16"/>
  <c r="G62" i="16"/>
  <c r="H62" i="16"/>
  <c r="I62" i="16"/>
  <c r="J62" i="16"/>
  <c r="K62" i="16"/>
  <c r="L62" i="16"/>
  <c r="M62" i="16"/>
  <c r="N62" i="16"/>
  <c r="U62" i="16" s="1"/>
  <c r="O62" i="16"/>
  <c r="P62" i="16"/>
  <c r="Q62" i="16"/>
  <c r="R62" i="16"/>
  <c r="S62" i="16"/>
  <c r="Z62" i="16"/>
  <c r="AA62" i="16"/>
  <c r="AB62" i="16" s="1"/>
  <c r="AJ62" i="16"/>
  <c r="AK62" i="16"/>
  <c r="AL62" i="16"/>
  <c r="B63" i="16"/>
  <c r="C63" i="16"/>
  <c r="D63" i="16"/>
  <c r="E63" i="16"/>
  <c r="F63" i="16"/>
  <c r="G63" i="16"/>
  <c r="H63" i="16"/>
  <c r="I63" i="16"/>
  <c r="J63" i="16"/>
  <c r="K63" i="16"/>
  <c r="L63" i="16"/>
  <c r="M63" i="16"/>
  <c r="N63" i="16"/>
  <c r="O63" i="16"/>
  <c r="P63" i="16"/>
  <c r="Q63" i="16"/>
  <c r="R63" i="16"/>
  <c r="S63" i="16"/>
  <c r="Z63" i="16"/>
  <c r="AA63" i="16"/>
  <c r="AB63" i="16" s="1"/>
  <c r="AJ63" i="16"/>
  <c r="AK63" i="16"/>
  <c r="AL63" i="16"/>
  <c r="B64" i="16"/>
  <c r="C64" i="16"/>
  <c r="D64" i="16"/>
  <c r="E64" i="16"/>
  <c r="F64" i="16"/>
  <c r="G64" i="16"/>
  <c r="H64" i="16"/>
  <c r="I64" i="16"/>
  <c r="J64" i="16"/>
  <c r="K64" i="16"/>
  <c r="L64" i="16"/>
  <c r="M64" i="16"/>
  <c r="N64" i="16"/>
  <c r="O64" i="16"/>
  <c r="P64" i="16"/>
  <c r="Q64" i="16"/>
  <c r="R64" i="16"/>
  <c r="S64" i="16"/>
  <c r="Z64" i="16"/>
  <c r="AA64" i="16"/>
  <c r="AB64" i="16" s="1"/>
  <c r="AJ64" i="16"/>
  <c r="AK64" i="16"/>
  <c r="AL64" i="16"/>
  <c r="B65" i="16"/>
  <c r="C65" i="16"/>
  <c r="D65" i="16"/>
  <c r="E65" i="16"/>
  <c r="F65" i="16"/>
  <c r="G65" i="16"/>
  <c r="H65" i="16"/>
  <c r="I65" i="16"/>
  <c r="J65" i="16"/>
  <c r="K65" i="16"/>
  <c r="L65" i="16"/>
  <c r="M65" i="16"/>
  <c r="N65" i="16"/>
  <c r="O65" i="16"/>
  <c r="P65" i="16"/>
  <c r="Q65" i="16"/>
  <c r="R65" i="16"/>
  <c r="S65" i="16"/>
  <c r="Z65" i="16"/>
  <c r="AA65" i="16"/>
  <c r="AB65" i="16" s="1"/>
  <c r="AJ65" i="16"/>
  <c r="AK65" i="16"/>
  <c r="AL65" i="16"/>
  <c r="B66" i="16"/>
  <c r="C66" i="16"/>
  <c r="D66" i="16"/>
  <c r="E66" i="16"/>
  <c r="F66" i="16"/>
  <c r="G66" i="16"/>
  <c r="H66" i="16"/>
  <c r="I66" i="16"/>
  <c r="J66" i="16"/>
  <c r="K66" i="16"/>
  <c r="L66" i="16"/>
  <c r="M66" i="16"/>
  <c r="N66" i="16"/>
  <c r="O66" i="16"/>
  <c r="V66" i="16" s="1"/>
  <c r="P66" i="16"/>
  <c r="Q66" i="16"/>
  <c r="R66" i="16"/>
  <c r="S66" i="16"/>
  <c r="Z66" i="16"/>
  <c r="AA66" i="16"/>
  <c r="AB66" i="16" s="1"/>
  <c r="AJ66" i="16"/>
  <c r="AK66" i="16"/>
  <c r="AL66" i="16"/>
  <c r="B67" i="16"/>
  <c r="C67" i="16"/>
  <c r="D67" i="16"/>
  <c r="E67" i="16"/>
  <c r="F67" i="16"/>
  <c r="G67" i="16"/>
  <c r="H67" i="16"/>
  <c r="I67" i="16"/>
  <c r="J67" i="16"/>
  <c r="K67" i="16"/>
  <c r="L67" i="16"/>
  <c r="M67" i="16"/>
  <c r="N67" i="16"/>
  <c r="O67" i="16"/>
  <c r="P67" i="16"/>
  <c r="Q67" i="16"/>
  <c r="R67" i="16"/>
  <c r="S67" i="16"/>
  <c r="Z67" i="16"/>
  <c r="AA67" i="16"/>
  <c r="AB67" i="16" s="1"/>
  <c r="AJ67" i="16"/>
  <c r="AK67" i="16"/>
  <c r="AL67" i="16"/>
  <c r="B68" i="16"/>
  <c r="C68" i="16"/>
  <c r="D68" i="16"/>
  <c r="E68" i="16"/>
  <c r="F68" i="16"/>
  <c r="G68" i="16"/>
  <c r="H68" i="16"/>
  <c r="I68" i="16"/>
  <c r="J68" i="16"/>
  <c r="K68" i="16"/>
  <c r="L68" i="16"/>
  <c r="M68" i="16"/>
  <c r="N68" i="16"/>
  <c r="O68" i="16"/>
  <c r="P68" i="16"/>
  <c r="Q68" i="16"/>
  <c r="R68" i="16"/>
  <c r="S68" i="16"/>
  <c r="Z68" i="16"/>
  <c r="AA68" i="16"/>
  <c r="AB68" i="16" s="1"/>
  <c r="AJ68" i="16"/>
  <c r="AK68" i="16"/>
  <c r="AL68" i="16"/>
  <c r="B69" i="16"/>
  <c r="C69" i="16"/>
  <c r="D69" i="16"/>
  <c r="E69" i="16"/>
  <c r="F69" i="16"/>
  <c r="G69" i="16"/>
  <c r="H69" i="16"/>
  <c r="I69" i="16"/>
  <c r="J69" i="16"/>
  <c r="K69" i="16"/>
  <c r="L69" i="16"/>
  <c r="M69" i="16"/>
  <c r="N69" i="16"/>
  <c r="O69" i="16"/>
  <c r="P69" i="16"/>
  <c r="Q69" i="16"/>
  <c r="R69" i="16"/>
  <c r="S69" i="16"/>
  <c r="Z69" i="16"/>
  <c r="AA69" i="16"/>
  <c r="AB69" i="16" s="1"/>
  <c r="AJ69" i="16"/>
  <c r="AK69" i="16"/>
  <c r="AL69" i="16"/>
  <c r="B70" i="16"/>
  <c r="C70" i="16"/>
  <c r="D70" i="16"/>
  <c r="E70" i="16"/>
  <c r="F70" i="16"/>
  <c r="G70" i="16"/>
  <c r="H70" i="16"/>
  <c r="I70" i="16"/>
  <c r="J70" i="16"/>
  <c r="K70" i="16"/>
  <c r="L70" i="16"/>
  <c r="M70" i="16"/>
  <c r="N70" i="16"/>
  <c r="O70" i="16"/>
  <c r="P70" i="16"/>
  <c r="Q70" i="16"/>
  <c r="R70" i="16"/>
  <c r="S70" i="16"/>
  <c r="Z70" i="16"/>
  <c r="AA70" i="16"/>
  <c r="AB70" i="16" s="1"/>
  <c r="AJ70" i="16"/>
  <c r="AK70" i="16"/>
  <c r="AL70" i="16"/>
  <c r="B71" i="16"/>
  <c r="C71" i="16"/>
  <c r="D71" i="16"/>
  <c r="E71" i="16"/>
  <c r="F71" i="16"/>
  <c r="G71" i="16"/>
  <c r="H71" i="16"/>
  <c r="I71" i="16"/>
  <c r="J71" i="16"/>
  <c r="K71" i="16"/>
  <c r="L71" i="16"/>
  <c r="M71" i="16"/>
  <c r="N71" i="16"/>
  <c r="O71" i="16"/>
  <c r="P71" i="16"/>
  <c r="Q71" i="16"/>
  <c r="R71" i="16"/>
  <c r="S71" i="16"/>
  <c r="Z71" i="16"/>
  <c r="AA71" i="16"/>
  <c r="AB71" i="16" s="1"/>
  <c r="AJ71" i="16"/>
  <c r="AK71" i="16"/>
  <c r="AL71" i="16"/>
  <c r="B72" i="16"/>
  <c r="C72" i="16"/>
  <c r="D72" i="16"/>
  <c r="E72" i="16"/>
  <c r="F72" i="16"/>
  <c r="G72" i="16"/>
  <c r="H72" i="16"/>
  <c r="I72" i="16"/>
  <c r="J72" i="16"/>
  <c r="K72" i="16"/>
  <c r="L72" i="16"/>
  <c r="V72" i="16" s="1"/>
  <c r="M72" i="16"/>
  <c r="N72" i="16"/>
  <c r="O72" i="16"/>
  <c r="P72" i="16"/>
  <c r="Q72" i="16"/>
  <c r="R72" i="16"/>
  <c r="S72" i="16"/>
  <c r="Z72" i="16"/>
  <c r="AA72" i="16"/>
  <c r="AB72" i="16"/>
  <c r="AJ72" i="16"/>
  <c r="AK72" i="16"/>
  <c r="AL72" i="16"/>
  <c r="B73" i="16"/>
  <c r="C73" i="16"/>
  <c r="D73" i="16"/>
  <c r="E73" i="16"/>
  <c r="F73" i="16"/>
  <c r="G73" i="16"/>
  <c r="H73" i="16"/>
  <c r="I73" i="16"/>
  <c r="J73" i="16"/>
  <c r="K73" i="16"/>
  <c r="L73" i="16"/>
  <c r="M73" i="16"/>
  <c r="N73" i="16"/>
  <c r="O73" i="16"/>
  <c r="P73" i="16"/>
  <c r="Q73" i="16"/>
  <c r="R73" i="16"/>
  <c r="S73" i="16"/>
  <c r="Z73" i="16"/>
  <c r="AA73" i="16"/>
  <c r="AB73" i="16" s="1"/>
  <c r="AJ73" i="16"/>
  <c r="AK73" i="16"/>
  <c r="AL73" i="16"/>
  <c r="B74" i="16"/>
  <c r="C74" i="16"/>
  <c r="D74" i="16"/>
  <c r="E74" i="16"/>
  <c r="F74" i="16"/>
  <c r="G74" i="16"/>
  <c r="H74" i="16"/>
  <c r="I74" i="16"/>
  <c r="J74" i="16"/>
  <c r="K74" i="16"/>
  <c r="L74" i="16"/>
  <c r="M74" i="16"/>
  <c r="N74" i="16"/>
  <c r="O74" i="16"/>
  <c r="P74" i="16"/>
  <c r="Q74" i="16"/>
  <c r="R74" i="16"/>
  <c r="S74" i="16"/>
  <c r="Z74" i="16"/>
  <c r="AA74" i="16"/>
  <c r="AB74" i="16" s="1"/>
  <c r="AJ74" i="16"/>
  <c r="AK74" i="16"/>
  <c r="AL74" i="16"/>
  <c r="B75" i="16"/>
  <c r="C75" i="16"/>
  <c r="D75" i="16"/>
  <c r="E75" i="16"/>
  <c r="F75" i="16"/>
  <c r="G75" i="16"/>
  <c r="H75" i="16"/>
  <c r="I75" i="16"/>
  <c r="J75" i="16"/>
  <c r="K75" i="16"/>
  <c r="L75" i="16"/>
  <c r="M75" i="16"/>
  <c r="N75" i="16"/>
  <c r="O75" i="16"/>
  <c r="P75" i="16"/>
  <c r="Q75" i="16"/>
  <c r="R75" i="16"/>
  <c r="S75" i="16"/>
  <c r="Z75" i="16"/>
  <c r="AA75" i="16"/>
  <c r="AB75" i="16" s="1"/>
  <c r="AJ75" i="16"/>
  <c r="AK75" i="16"/>
  <c r="AL75" i="16"/>
  <c r="B76" i="16"/>
  <c r="C76" i="16"/>
  <c r="D76" i="16"/>
  <c r="E76" i="16"/>
  <c r="F76" i="16"/>
  <c r="G76" i="16"/>
  <c r="H76" i="16"/>
  <c r="I76" i="16"/>
  <c r="J76" i="16"/>
  <c r="K76" i="16"/>
  <c r="U76" i="16" s="1"/>
  <c r="L76" i="16"/>
  <c r="M76" i="16"/>
  <c r="N76" i="16"/>
  <c r="O76" i="16"/>
  <c r="P76" i="16"/>
  <c r="Q76" i="16"/>
  <c r="R76" i="16"/>
  <c r="S76" i="16"/>
  <c r="Z76" i="16"/>
  <c r="AA76" i="16"/>
  <c r="AB76" i="16" s="1"/>
  <c r="AJ76" i="16"/>
  <c r="AK76" i="16"/>
  <c r="AL76" i="16"/>
  <c r="B77" i="16"/>
  <c r="C77" i="16"/>
  <c r="D77" i="16"/>
  <c r="E77" i="16"/>
  <c r="F77" i="16"/>
  <c r="G77" i="16"/>
  <c r="H77" i="16"/>
  <c r="I77" i="16"/>
  <c r="J77" i="16"/>
  <c r="K77" i="16"/>
  <c r="L77" i="16"/>
  <c r="M77" i="16"/>
  <c r="N77" i="16"/>
  <c r="O77" i="16"/>
  <c r="P77" i="16"/>
  <c r="Q77" i="16"/>
  <c r="R77" i="16"/>
  <c r="S77" i="16"/>
  <c r="Z77" i="16"/>
  <c r="AA77" i="16"/>
  <c r="AB77" i="16" s="1"/>
  <c r="AJ77" i="16"/>
  <c r="AK77" i="16"/>
  <c r="AL77" i="16"/>
  <c r="B78" i="16"/>
  <c r="C78" i="16"/>
  <c r="D78" i="16"/>
  <c r="E78" i="16"/>
  <c r="F78" i="16"/>
  <c r="G78" i="16"/>
  <c r="H78" i="16"/>
  <c r="I78" i="16"/>
  <c r="J78" i="16"/>
  <c r="K78" i="16"/>
  <c r="L78" i="16"/>
  <c r="M78" i="16"/>
  <c r="N78" i="16"/>
  <c r="O78" i="16"/>
  <c r="P78" i="16"/>
  <c r="Q78" i="16"/>
  <c r="R78" i="16"/>
  <c r="S78" i="16"/>
  <c r="Z78" i="16"/>
  <c r="AA78" i="16"/>
  <c r="AB78" i="16" s="1"/>
  <c r="AJ78" i="16"/>
  <c r="AK78" i="16"/>
  <c r="AL78" i="16"/>
  <c r="B79" i="16"/>
  <c r="C79" i="16"/>
  <c r="D79" i="16"/>
  <c r="E79" i="16"/>
  <c r="F79" i="16"/>
  <c r="G79" i="16"/>
  <c r="H79" i="16"/>
  <c r="I79" i="16"/>
  <c r="J79" i="16"/>
  <c r="K79" i="16"/>
  <c r="L79" i="16"/>
  <c r="M79" i="16"/>
  <c r="N79" i="16"/>
  <c r="O79" i="16"/>
  <c r="P79" i="16"/>
  <c r="Q79" i="16"/>
  <c r="R79" i="16"/>
  <c r="S79" i="16"/>
  <c r="Z79" i="16"/>
  <c r="AA79" i="16"/>
  <c r="AB79" i="16" s="1"/>
  <c r="AJ79" i="16"/>
  <c r="AK79" i="16"/>
  <c r="AL79" i="16"/>
  <c r="B80" i="16"/>
  <c r="C80" i="16"/>
  <c r="D80" i="16"/>
  <c r="E80" i="16"/>
  <c r="F80" i="16"/>
  <c r="G80" i="16"/>
  <c r="H80" i="16"/>
  <c r="I80" i="16"/>
  <c r="J80" i="16"/>
  <c r="K80" i="16"/>
  <c r="L80" i="16"/>
  <c r="M80" i="16"/>
  <c r="N80" i="16"/>
  <c r="O80" i="16"/>
  <c r="V80" i="16" s="1"/>
  <c r="P80" i="16"/>
  <c r="Q80" i="16"/>
  <c r="R80" i="16"/>
  <c r="S80" i="16"/>
  <c r="Z80" i="16"/>
  <c r="AA80" i="16"/>
  <c r="AB80" i="16" s="1"/>
  <c r="AJ80" i="16"/>
  <c r="AK80" i="16"/>
  <c r="AL80" i="16"/>
  <c r="B81" i="16"/>
  <c r="C81" i="16"/>
  <c r="D81" i="16"/>
  <c r="E81" i="16"/>
  <c r="F81" i="16"/>
  <c r="G81" i="16"/>
  <c r="H81" i="16"/>
  <c r="I81" i="16"/>
  <c r="J81" i="16"/>
  <c r="K81" i="16"/>
  <c r="L81" i="16"/>
  <c r="M81" i="16"/>
  <c r="N81" i="16"/>
  <c r="O81" i="16"/>
  <c r="P81" i="16"/>
  <c r="Q81" i="16"/>
  <c r="R81" i="16"/>
  <c r="S81" i="16"/>
  <c r="Z81" i="16"/>
  <c r="AA81" i="16"/>
  <c r="AB81" i="16" s="1"/>
  <c r="AJ81" i="16"/>
  <c r="AK81" i="16"/>
  <c r="AL81" i="16"/>
  <c r="B82" i="16"/>
  <c r="C82" i="16"/>
  <c r="D82" i="16"/>
  <c r="E82" i="16"/>
  <c r="F82" i="16"/>
  <c r="G82" i="16"/>
  <c r="H82" i="16"/>
  <c r="I82" i="16"/>
  <c r="J82" i="16"/>
  <c r="K82" i="16"/>
  <c r="L82" i="16"/>
  <c r="M82" i="16"/>
  <c r="N82" i="16"/>
  <c r="O82" i="16"/>
  <c r="P82" i="16"/>
  <c r="Q82" i="16"/>
  <c r="R82" i="16"/>
  <c r="S82" i="16"/>
  <c r="Z82" i="16"/>
  <c r="AA82" i="16"/>
  <c r="AB82" i="16" s="1"/>
  <c r="AJ82" i="16"/>
  <c r="AK82" i="16"/>
  <c r="AL82" i="16"/>
  <c r="B83" i="16"/>
  <c r="C83" i="16"/>
  <c r="D83" i="16"/>
  <c r="E83" i="16"/>
  <c r="F83" i="16"/>
  <c r="G83" i="16"/>
  <c r="H83" i="16"/>
  <c r="I83" i="16"/>
  <c r="J83" i="16"/>
  <c r="K83" i="16"/>
  <c r="L83" i="16"/>
  <c r="M83" i="16"/>
  <c r="N83" i="16"/>
  <c r="O83" i="16"/>
  <c r="P83" i="16"/>
  <c r="Q83" i="16"/>
  <c r="R83" i="16"/>
  <c r="S83" i="16"/>
  <c r="Z83" i="16"/>
  <c r="AA83" i="16"/>
  <c r="AB83" i="16" s="1"/>
  <c r="AJ83" i="16"/>
  <c r="AK83" i="16"/>
  <c r="AL83" i="16"/>
  <c r="B84" i="16"/>
  <c r="C84" i="16"/>
  <c r="D84" i="16"/>
  <c r="E84" i="16"/>
  <c r="F84" i="16"/>
  <c r="G84" i="16"/>
  <c r="H84" i="16"/>
  <c r="I84" i="16"/>
  <c r="J84" i="16"/>
  <c r="K84" i="16"/>
  <c r="L84" i="16"/>
  <c r="M84" i="16"/>
  <c r="N84" i="16"/>
  <c r="O84" i="16"/>
  <c r="P84" i="16"/>
  <c r="Q84" i="16"/>
  <c r="R84" i="16"/>
  <c r="S84" i="16"/>
  <c r="Z84" i="16"/>
  <c r="AA84" i="16"/>
  <c r="AB84" i="16" s="1"/>
  <c r="AJ84" i="16"/>
  <c r="AK84" i="16"/>
  <c r="AL84" i="16"/>
  <c r="B85" i="16"/>
  <c r="C85" i="16"/>
  <c r="D85" i="16"/>
  <c r="E85" i="16"/>
  <c r="F85" i="16"/>
  <c r="G85" i="16"/>
  <c r="H85" i="16"/>
  <c r="I85" i="16"/>
  <c r="J85" i="16"/>
  <c r="K85" i="16"/>
  <c r="L85" i="16"/>
  <c r="M85" i="16"/>
  <c r="N85" i="16"/>
  <c r="O85" i="16"/>
  <c r="P85" i="16"/>
  <c r="Q85" i="16"/>
  <c r="R85" i="16"/>
  <c r="S85" i="16"/>
  <c r="Z85" i="16"/>
  <c r="AA85" i="16"/>
  <c r="AB85" i="16" s="1"/>
  <c r="AJ85" i="16"/>
  <c r="AK85" i="16"/>
  <c r="AL85" i="16"/>
  <c r="B86" i="16"/>
  <c r="C86" i="16"/>
  <c r="D86" i="16"/>
  <c r="E86" i="16"/>
  <c r="F86" i="16"/>
  <c r="G86" i="16"/>
  <c r="H86" i="16"/>
  <c r="I86" i="16"/>
  <c r="J86" i="16"/>
  <c r="K86" i="16"/>
  <c r="L86" i="16"/>
  <c r="M86" i="16"/>
  <c r="N86" i="16"/>
  <c r="O86" i="16"/>
  <c r="P86" i="16"/>
  <c r="Q86" i="16"/>
  <c r="R86" i="16"/>
  <c r="S86" i="16"/>
  <c r="Z86" i="16"/>
  <c r="AA86" i="16"/>
  <c r="AB86" i="16" s="1"/>
  <c r="AJ86" i="16"/>
  <c r="AK86" i="16"/>
  <c r="AL86" i="16"/>
  <c r="B87" i="16"/>
  <c r="C87" i="16"/>
  <c r="D87" i="16"/>
  <c r="E87" i="16"/>
  <c r="F87" i="16"/>
  <c r="G87" i="16"/>
  <c r="H87" i="16"/>
  <c r="I87" i="16"/>
  <c r="J87" i="16"/>
  <c r="K87" i="16"/>
  <c r="L87" i="16"/>
  <c r="M87" i="16"/>
  <c r="N87" i="16"/>
  <c r="O87" i="16"/>
  <c r="P87" i="16"/>
  <c r="Q87" i="16"/>
  <c r="R87" i="16"/>
  <c r="S87" i="16"/>
  <c r="Z87" i="16"/>
  <c r="AA87" i="16"/>
  <c r="AB87" i="16" s="1"/>
  <c r="AJ87" i="16"/>
  <c r="AK87" i="16"/>
  <c r="AL87" i="16"/>
  <c r="B88" i="16"/>
  <c r="C88" i="16"/>
  <c r="D88" i="16"/>
  <c r="E88" i="16"/>
  <c r="F88" i="16"/>
  <c r="G88" i="16"/>
  <c r="H88" i="16"/>
  <c r="I88" i="16"/>
  <c r="J88" i="16"/>
  <c r="K88" i="16"/>
  <c r="L88" i="16"/>
  <c r="M88" i="16"/>
  <c r="N88" i="16"/>
  <c r="O88" i="16"/>
  <c r="P88" i="16"/>
  <c r="Q88" i="16"/>
  <c r="R88" i="16"/>
  <c r="S88" i="16"/>
  <c r="Z88" i="16"/>
  <c r="AA88" i="16"/>
  <c r="AB88" i="16" s="1"/>
  <c r="AJ88" i="16"/>
  <c r="AK88" i="16"/>
  <c r="AL88" i="16"/>
  <c r="B89" i="16"/>
  <c r="C89" i="16"/>
  <c r="D89" i="16"/>
  <c r="E89" i="16"/>
  <c r="F89" i="16"/>
  <c r="G89" i="16"/>
  <c r="H89" i="16"/>
  <c r="I89" i="16"/>
  <c r="J89" i="16"/>
  <c r="K89" i="16"/>
  <c r="L89" i="16"/>
  <c r="M89" i="16"/>
  <c r="N89" i="16"/>
  <c r="O89" i="16"/>
  <c r="P89" i="16"/>
  <c r="Q89" i="16"/>
  <c r="R89" i="16"/>
  <c r="S89" i="16"/>
  <c r="Z89" i="16"/>
  <c r="AA89" i="16"/>
  <c r="AB89" i="16" s="1"/>
  <c r="AJ89" i="16"/>
  <c r="AK89" i="16"/>
  <c r="AL89" i="16"/>
  <c r="B90" i="16"/>
  <c r="C90" i="16"/>
  <c r="D90" i="16"/>
  <c r="E90" i="16"/>
  <c r="F90" i="16"/>
  <c r="G90" i="16"/>
  <c r="H90" i="16"/>
  <c r="I90" i="16"/>
  <c r="J90" i="16"/>
  <c r="K90" i="16"/>
  <c r="L90" i="16"/>
  <c r="M90" i="16"/>
  <c r="N90" i="16"/>
  <c r="O90" i="16"/>
  <c r="P90" i="16"/>
  <c r="Q90" i="16"/>
  <c r="R90" i="16"/>
  <c r="S90" i="16"/>
  <c r="Z90" i="16"/>
  <c r="AA90" i="16"/>
  <c r="AB90" i="16" s="1"/>
  <c r="AJ90" i="16"/>
  <c r="AK90" i="16"/>
  <c r="AL90" i="16"/>
  <c r="B91" i="16"/>
  <c r="C91" i="16"/>
  <c r="D91" i="16"/>
  <c r="E91" i="16"/>
  <c r="F91" i="16"/>
  <c r="G91" i="16"/>
  <c r="H91" i="16"/>
  <c r="I91" i="16"/>
  <c r="J91" i="16"/>
  <c r="K91" i="16"/>
  <c r="L91" i="16"/>
  <c r="M91" i="16"/>
  <c r="N91" i="16"/>
  <c r="O91" i="16"/>
  <c r="P91" i="16"/>
  <c r="Q91" i="16"/>
  <c r="R91" i="16"/>
  <c r="S91" i="16"/>
  <c r="Z91" i="16"/>
  <c r="AA91" i="16"/>
  <c r="AB91" i="16" s="1"/>
  <c r="AJ91" i="16"/>
  <c r="AK91" i="16"/>
  <c r="AL91" i="16"/>
  <c r="B92" i="16"/>
  <c r="C92" i="16"/>
  <c r="D92" i="16"/>
  <c r="E92" i="16"/>
  <c r="F92" i="16"/>
  <c r="G92" i="16"/>
  <c r="H92" i="16"/>
  <c r="I92" i="16"/>
  <c r="J92" i="16"/>
  <c r="K92" i="16"/>
  <c r="L92" i="16"/>
  <c r="M92" i="16"/>
  <c r="N92" i="16"/>
  <c r="O92" i="16"/>
  <c r="P92" i="16"/>
  <c r="Q92" i="16"/>
  <c r="R92" i="16"/>
  <c r="S92" i="16"/>
  <c r="Z92" i="16"/>
  <c r="AA92" i="16"/>
  <c r="AB92" i="16" s="1"/>
  <c r="AJ92" i="16"/>
  <c r="AK92" i="16"/>
  <c r="AL92" i="16"/>
  <c r="B93" i="16"/>
  <c r="C93" i="16"/>
  <c r="D93" i="16"/>
  <c r="E93" i="16"/>
  <c r="F93" i="16"/>
  <c r="G93" i="16"/>
  <c r="H93" i="16"/>
  <c r="I93" i="16"/>
  <c r="J93" i="16"/>
  <c r="K93" i="16"/>
  <c r="L93" i="16"/>
  <c r="M93" i="16"/>
  <c r="N93" i="16"/>
  <c r="O93" i="16"/>
  <c r="P93" i="16"/>
  <c r="Q93" i="16"/>
  <c r="R93" i="16"/>
  <c r="S93" i="16"/>
  <c r="Z93" i="16"/>
  <c r="AA93" i="16"/>
  <c r="AB93" i="16" s="1"/>
  <c r="AJ93" i="16"/>
  <c r="AK93" i="16"/>
  <c r="AL93" i="16"/>
  <c r="B94" i="16"/>
  <c r="C94" i="16"/>
  <c r="D94" i="16"/>
  <c r="E94" i="16"/>
  <c r="F94" i="16"/>
  <c r="G94" i="16"/>
  <c r="H94" i="16"/>
  <c r="I94" i="16"/>
  <c r="J94" i="16"/>
  <c r="K94" i="16"/>
  <c r="L94" i="16"/>
  <c r="M94" i="16"/>
  <c r="N94" i="16"/>
  <c r="O94" i="16"/>
  <c r="V94" i="16" s="1"/>
  <c r="P94" i="16"/>
  <c r="Q94" i="16"/>
  <c r="R94" i="16"/>
  <c r="S94" i="16"/>
  <c r="Z94" i="16"/>
  <c r="AA94" i="16"/>
  <c r="AB94" i="16" s="1"/>
  <c r="AJ94" i="16"/>
  <c r="AK94" i="16"/>
  <c r="AL94" i="16"/>
  <c r="B95" i="16"/>
  <c r="C95" i="16"/>
  <c r="D95" i="16"/>
  <c r="E95" i="16"/>
  <c r="F95" i="16"/>
  <c r="G95" i="16"/>
  <c r="H95" i="16"/>
  <c r="I95" i="16"/>
  <c r="J95" i="16"/>
  <c r="K95" i="16"/>
  <c r="L95" i="16"/>
  <c r="M95" i="16"/>
  <c r="N95" i="16"/>
  <c r="O95" i="16"/>
  <c r="P95" i="16"/>
  <c r="Q95" i="16"/>
  <c r="R95" i="16"/>
  <c r="S95" i="16"/>
  <c r="Z95" i="16"/>
  <c r="AA95" i="16"/>
  <c r="AB95" i="16" s="1"/>
  <c r="AJ95" i="16"/>
  <c r="AK95" i="16"/>
  <c r="AL95" i="16"/>
  <c r="B96" i="16"/>
  <c r="C96" i="16"/>
  <c r="D96" i="16"/>
  <c r="E96" i="16"/>
  <c r="F96" i="16"/>
  <c r="G96" i="16"/>
  <c r="H96" i="16"/>
  <c r="I96" i="16"/>
  <c r="J96" i="16"/>
  <c r="K96" i="16"/>
  <c r="L96" i="16"/>
  <c r="M96" i="16"/>
  <c r="N96" i="16"/>
  <c r="O96" i="16"/>
  <c r="P96" i="16"/>
  <c r="Q96" i="16"/>
  <c r="R96" i="16"/>
  <c r="S96" i="16"/>
  <c r="Z96" i="16"/>
  <c r="AA96" i="16"/>
  <c r="AB96" i="16" s="1"/>
  <c r="AJ96" i="16"/>
  <c r="AK96" i="16"/>
  <c r="AL96" i="16"/>
  <c r="B97" i="16"/>
  <c r="C97" i="16"/>
  <c r="D97" i="16"/>
  <c r="E97" i="16"/>
  <c r="F97" i="16"/>
  <c r="G97" i="16"/>
  <c r="H97" i="16"/>
  <c r="I97" i="16"/>
  <c r="J97" i="16"/>
  <c r="K97" i="16"/>
  <c r="L97" i="16"/>
  <c r="M97" i="16"/>
  <c r="N97" i="16"/>
  <c r="O97" i="16"/>
  <c r="P97" i="16"/>
  <c r="Q97" i="16"/>
  <c r="R97" i="16"/>
  <c r="S97" i="16"/>
  <c r="Z97" i="16"/>
  <c r="AA97" i="16"/>
  <c r="AB97" i="16" s="1"/>
  <c r="AJ97" i="16"/>
  <c r="AK97" i="16"/>
  <c r="AL97" i="16"/>
  <c r="B98" i="16"/>
  <c r="C98" i="16"/>
  <c r="D98" i="16"/>
  <c r="E98" i="16"/>
  <c r="F98" i="16"/>
  <c r="G98" i="16"/>
  <c r="H98" i="16"/>
  <c r="I98" i="16"/>
  <c r="J98" i="16"/>
  <c r="T98" i="16" s="1"/>
  <c r="K98" i="16"/>
  <c r="L98" i="16"/>
  <c r="M98" i="16"/>
  <c r="N98" i="16"/>
  <c r="O98" i="16"/>
  <c r="P98" i="16"/>
  <c r="Q98" i="16"/>
  <c r="R98" i="16"/>
  <c r="S98" i="16"/>
  <c r="Z98" i="16"/>
  <c r="AA98" i="16"/>
  <c r="AB98" i="16" s="1"/>
  <c r="AJ98" i="16"/>
  <c r="AK98" i="16"/>
  <c r="AL98" i="16"/>
  <c r="B99" i="16"/>
  <c r="C99" i="16"/>
  <c r="D99" i="16"/>
  <c r="E99" i="16"/>
  <c r="F99" i="16"/>
  <c r="G99" i="16"/>
  <c r="H99" i="16"/>
  <c r="I99" i="16"/>
  <c r="J99" i="16"/>
  <c r="T99" i="16" s="1"/>
  <c r="K99" i="16"/>
  <c r="L99" i="16"/>
  <c r="M99" i="16"/>
  <c r="N99" i="16"/>
  <c r="O99" i="16"/>
  <c r="P99" i="16"/>
  <c r="Q99" i="16"/>
  <c r="R99" i="16"/>
  <c r="S99" i="16"/>
  <c r="Z99" i="16"/>
  <c r="AA99" i="16"/>
  <c r="AB99" i="16" s="1"/>
  <c r="AJ99" i="16"/>
  <c r="AK99" i="16"/>
  <c r="AL99" i="16"/>
  <c r="B100" i="16"/>
  <c r="C100" i="16"/>
  <c r="D100" i="16"/>
  <c r="E100" i="16"/>
  <c r="F100" i="16"/>
  <c r="G100" i="16"/>
  <c r="H100" i="16"/>
  <c r="I100" i="16"/>
  <c r="J100" i="16"/>
  <c r="T100" i="16" s="1"/>
  <c r="K100" i="16"/>
  <c r="L100" i="16"/>
  <c r="M100" i="16"/>
  <c r="N100" i="16"/>
  <c r="O100" i="16"/>
  <c r="P100" i="16"/>
  <c r="Q100" i="16"/>
  <c r="R100" i="16"/>
  <c r="S100" i="16"/>
  <c r="Z100" i="16"/>
  <c r="AA100" i="16"/>
  <c r="AB100" i="16" s="1"/>
  <c r="AJ100" i="16"/>
  <c r="AK100" i="16"/>
  <c r="AL100" i="16"/>
  <c r="B101" i="16"/>
  <c r="C101" i="16"/>
  <c r="D101" i="16"/>
  <c r="E101" i="16"/>
  <c r="F101" i="16"/>
  <c r="G101" i="16"/>
  <c r="H101" i="16"/>
  <c r="I101" i="16"/>
  <c r="J101" i="16"/>
  <c r="K101" i="16"/>
  <c r="L101" i="16"/>
  <c r="M101" i="16"/>
  <c r="N101" i="16"/>
  <c r="O101" i="16"/>
  <c r="P101" i="16"/>
  <c r="Q101" i="16"/>
  <c r="R101" i="16"/>
  <c r="S101" i="16"/>
  <c r="Z101" i="16"/>
  <c r="AA101" i="16"/>
  <c r="AB101" i="16" s="1"/>
  <c r="AJ101" i="16"/>
  <c r="AK101" i="16"/>
  <c r="AL101" i="16"/>
  <c r="B102" i="16"/>
  <c r="C102" i="16"/>
  <c r="D102" i="16"/>
  <c r="E102" i="16"/>
  <c r="F102" i="16"/>
  <c r="G102" i="16"/>
  <c r="H102" i="16"/>
  <c r="I102" i="16"/>
  <c r="J102" i="16"/>
  <c r="K102" i="16"/>
  <c r="L102" i="16"/>
  <c r="M102" i="16"/>
  <c r="N102" i="16"/>
  <c r="O102" i="16"/>
  <c r="P102" i="16"/>
  <c r="Q102" i="16"/>
  <c r="R102" i="16"/>
  <c r="S102" i="16"/>
  <c r="Z102" i="16"/>
  <c r="AA102" i="16"/>
  <c r="AB102" i="16" s="1"/>
  <c r="AJ102" i="16"/>
  <c r="AK102" i="16"/>
  <c r="AL102" i="16"/>
  <c r="V99" i="16" l="1"/>
  <c r="U97" i="16"/>
  <c r="V86" i="16"/>
  <c r="U73" i="16"/>
  <c r="U72" i="16"/>
  <c r="U48" i="16"/>
  <c r="U38" i="16"/>
  <c r="V24" i="16"/>
  <c r="U23" i="16"/>
  <c r="U99" i="16"/>
  <c r="U98" i="16"/>
  <c r="U64" i="16"/>
  <c r="U49" i="16"/>
  <c r="U27" i="16"/>
  <c r="U24" i="16"/>
  <c r="U87" i="16"/>
  <c r="U75" i="16"/>
  <c r="V54" i="16"/>
  <c r="U29" i="16"/>
  <c r="U42" i="16"/>
  <c r="V91" i="16"/>
  <c r="V95" i="16"/>
  <c r="V21" i="16"/>
  <c r="V5" i="16"/>
  <c r="AM21" i="16"/>
  <c r="AM81" i="16"/>
  <c r="U12" i="16"/>
  <c r="V63" i="16"/>
  <c r="AM10" i="16"/>
  <c r="T10" i="16"/>
  <c r="Y10" i="16" s="1"/>
  <c r="AH10" i="16" s="1"/>
  <c r="AS10" i="16" s="1"/>
  <c r="U78" i="16"/>
  <c r="T90" i="16"/>
  <c r="V70" i="16"/>
  <c r="T62" i="16"/>
  <c r="V40" i="16"/>
  <c r="W72" i="16"/>
  <c r="AM93" i="16"/>
  <c r="W91" i="16"/>
  <c r="AC91" i="16" s="1"/>
  <c r="AN91" i="16" s="1"/>
  <c r="U83" i="16"/>
  <c r="U70" i="16"/>
  <c r="U40" i="16"/>
  <c r="V15" i="16"/>
  <c r="U14" i="16"/>
  <c r="W45" i="16"/>
  <c r="U96" i="16"/>
  <c r="AM95" i="16"/>
  <c r="V73" i="16"/>
  <c r="U54" i="16"/>
  <c r="U41" i="16"/>
  <c r="V30" i="16"/>
  <c r="W28" i="16"/>
  <c r="T5" i="16"/>
  <c r="Y5" i="16" s="1"/>
  <c r="AG5" i="16" s="1"/>
  <c r="AR5" i="16" s="1"/>
  <c r="U59" i="16"/>
  <c r="U60" i="16"/>
  <c r="V36" i="16"/>
  <c r="U35" i="16"/>
  <c r="T34" i="16"/>
  <c r="AM33" i="16"/>
  <c r="U8" i="16"/>
  <c r="AM48" i="16"/>
  <c r="T75" i="16"/>
  <c r="U61" i="16"/>
  <c r="U36" i="16"/>
  <c r="T20" i="16"/>
  <c r="V11" i="16"/>
  <c r="W38" i="16"/>
  <c r="AC38" i="16" s="1"/>
  <c r="U95" i="16"/>
  <c r="T70" i="16"/>
  <c r="AM57" i="16"/>
  <c r="AM27" i="16"/>
  <c r="AM25" i="16"/>
  <c r="AM24" i="16"/>
  <c r="T21" i="16"/>
  <c r="X21" i="16" s="1"/>
  <c r="AM6" i="16"/>
  <c r="V102" i="16"/>
  <c r="AM90" i="16"/>
  <c r="U90" i="16"/>
  <c r="T88" i="16"/>
  <c r="V78" i="16"/>
  <c r="T74" i="16"/>
  <c r="U67" i="16"/>
  <c r="AM66" i="16"/>
  <c r="U66" i="16"/>
  <c r="T65" i="16"/>
  <c r="V62" i="16"/>
  <c r="Y62" i="16" s="1"/>
  <c r="AH62" i="16" s="1"/>
  <c r="AS62" i="16" s="1"/>
  <c r="V60" i="16"/>
  <c r="AM45" i="16"/>
  <c r="AU45" i="16" s="1"/>
  <c r="T44" i="16"/>
  <c r="T43" i="16"/>
  <c r="Y43" i="16" s="1"/>
  <c r="T41" i="16"/>
  <c r="U30" i="16"/>
  <c r="V9" i="16"/>
  <c r="V96" i="16"/>
  <c r="W94" i="16"/>
  <c r="AC94" i="16" s="1"/>
  <c r="AN94" i="16" s="1"/>
  <c r="AM73" i="16"/>
  <c r="V71" i="16"/>
  <c r="AM68" i="16"/>
  <c r="AM61" i="16"/>
  <c r="W58" i="16"/>
  <c r="V35" i="16"/>
  <c r="U34" i="16"/>
  <c r="Y34" i="16" s="1"/>
  <c r="V32" i="16"/>
  <c r="U31" i="16"/>
  <c r="AM30" i="16"/>
  <c r="T30" i="16"/>
  <c r="U10" i="16"/>
  <c r="W5" i="16"/>
  <c r="AC5" i="16" s="1"/>
  <c r="AN5" i="16" s="1"/>
  <c r="T63" i="16"/>
  <c r="W95" i="16"/>
  <c r="AC95" i="16" s="1"/>
  <c r="AN95" i="16" s="1"/>
  <c r="T91" i="16"/>
  <c r="AM76" i="16"/>
  <c r="AM74" i="16"/>
  <c r="W73" i="16"/>
  <c r="AF73" i="16" s="1"/>
  <c r="AQ73" i="16" s="1"/>
  <c r="T69" i="16"/>
  <c r="X69" i="16" s="1"/>
  <c r="W63" i="16"/>
  <c r="AF63" i="16" s="1"/>
  <c r="AQ63" i="16" s="1"/>
  <c r="AC45" i="16"/>
  <c r="W31" i="16"/>
  <c r="AF31" i="16" s="1"/>
  <c r="AM101" i="16"/>
  <c r="AM99" i="16"/>
  <c r="AM98" i="16"/>
  <c r="V83" i="16"/>
  <c r="U81" i="16"/>
  <c r="T77" i="16"/>
  <c r="W69" i="16"/>
  <c r="AF69" i="16" s="1"/>
  <c r="AQ69" i="16" s="1"/>
  <c r="U37" i="16"/>
  <c r="V20" i="16"/>
  <c r="Y20" i="16" s="1"/>
  <c r="AH20" i="16" s="1"/>
  <c r="AS20" i="16" s="1"/>
  <c r="U15" i="16"/>
  <c r="U79" i="16"/>
  <c r="U84" i="16"/>
  <c r="U80" i="16"/>
  <c r="AM79" i="16"/>
  <c r="V57" i="16"/>
  <c r="T51" i="16"/>
  <c r="U39" i="16"/>
  <c r="T38" i="16"/>
  <c r="V19" i="16"/>
  <c r="U18" i="16"/>
  <c r="AM15" i="16"/>
  <c r="V92" i="16"/>
  <c r="V41" i="16"/>
  <c r="T39" i="16"/>
  <c r="AM38" i="16"/>
  <c r="AM18" i="16"/>
  <c r="V89" i="16"/>
  <c r="U86" i="16"/>
  <c r="AM84" i="16"/>
  <c r="T80" i="16"/>
  <c r="Y80" i="16" s="1"/>
  <c r="AH80" i="16" s="1"/>
  <c r="AS80" i="16" s="1"/>
  <c r="V67" i="16"/>
  <c r="U55" i="16"/>
  <c r="X55" i="16" s="1"/>
  <c r="AE55" i="16" s="1"/>
  <c r="AP55" i="16" s="1"/>
  <c r="AM54" i="16"/>
  <c r="V27" i="16"/>
  <c r="V23" i="16"/>
  <c r="AM22" i="16"/>
  <c r="AM19" i="16"/>
  <c r="U5" i="16"/>
  <c r="T4" i="16"/>
  <c r="U71" i="16"/>
  <c r="W71" i="16"/>
  <c r="AF71" i="16" s="1"/>
  <c r="AQ71" i="16" s="1"/>
  <c r="AM46" i="16"/>
  <c r="AM23" i="16"/>
  <c r="W17" i="16"/>
  <c r="AF17" i="16" s="1"/>
  <c r="AQ17" i="16" s="1"/>
  <c r="T48" i="16"/>
  <c r="W48" i="16"/>
  <c r="AC48" i="16" s="1"/>
  <c r="BD48" i="16" s="1"/>
  <c r="AN45" i="16"/>
  <c r="BD45" i="16"/>
  <c r="W59" i="16"/>
  <c r="AC59" i="16" s="1"/>
  <c r="AN59" i="16" s="1"/>
  <c r="W99" i="16"/>
  <c r="AM70" i="16"/>
  <c r="W50" i="16"/>
  <c r="AC50" i="16" s="1"/>
  <c r="AN50" i="16" s="1"/>
  <c r="T27" i="16"/>
  <c r="X27" i="16" s="1"/>
  <c r="AM9" i="16"/>
  <c r="W16" i="16"/>
  <c r="AC16" i="16" s="1"/>
  <c r="AN16" i="16" s="1"/>
  <c r="T97" i="16"/>
  <c r="W97" i="16"/>
  <c r="AC97" i="16" s="1"/>
  <c r="AN97" i="16" s="1"/>
  <c r="AC27" i="16"/>
  <c r="AN27" i="16" s="1"/>
  <c r="AF27" i="16"/>
  <c r="AQ27" i="16" s="1"/>
  <c r="W53" i="16"/>
  <c r="AC53" i="16" s="1"/>
  <c r="AN53" i="16" s="1"/>
  <c r="U53" i="16"/>
  <c r="AM52" i="16"/>
  <c r="AM12" i="16"/>
  <c r="W10" i="16"/>
  <c r="AF10" i="16" s="1"/>
  <c r="AQ10" i="16" s="1"/>
  <c r="AM56" i="16"/>
  <c r="AM39" i="16"/>
  <c r="W88" i="16"/>
  <c r="AC88" i="16" s="1"/>
  <c r="T86" i="16"/>
  <c r="T57" i="16"/>
  <c r="W57" i="16"/>
  <c r="AF57" i="16" s="1"/>
  <c r="AQ57" i="16" s="1"/>
  <c r="AM13" i="16"/>
  <c r="U85" i="16"/>
  <c r="V76" i="16"/>
  <c r="AM67" i="16"/>
  <c r="V65" i="16"/>
  <c r="V64" i="16"/>
  <c r="T55" i="16"/>
  <c r="U45" i="16"/>
  <c r="W41" i="16"/>
  <c r="AF41" i="16" s="1"/>
  <c r="V37" i="16"/>
  <c r="AM35" i="16"/>
  <c r="AM32" i="16"/>
  <c r="AM31" i="16"/>
  <c r="W24" i="16"/>
  <c r="W23" i="16"/>
  <c r="T17" i="16"/>
  <c r="X17" i="16" s="1"/>
  <c r="U9" i="16"/>
  <c r="AM7" i="16"/>
  <c r="U6" i="16"/>
  <c r="AM5" i="16"/>
  <c r="V100" i="16"/>
  <c r="T96" i="16"/>
  <c r="Y96" i="16" s="1"/>
  <c r="AH96" i="16" s="1"/>
  <c r="AS96" i="16" s="1"/>
  <c r="AM85" i="16"/>
  <c r="V75" i="16"/>
  <c r="AF45" i="16"/>
  <c r="BE45" i="16" s="1"/>
  <c r="U44" i="16"/>
  <c r="V42" i="16"/>
  <c r="AM37" i="16"/>
  <c r="AM36" i="16"/>
  <c r="AM34" i="16"/>
  <c r="T31" i="16"/>
  <c r="AM14" i="16"/>
  <c r="AM82" i="16"/>
  <c r="V79" i="16"/>
  <c r="X79" i="16" s="1"/>
  <c r="AI79" i="16" s="1"/>
  <c r="AM78" i="16"/>
  <c r="U69" i="16"/>
  <c r="U68" i="16"/>
  <c r="AM65" i="16"/>
  <c r="AM64" i="16"/>
  <c r="AM42" i="16"/>
  <c r="W39" i="16"/>
  <c r="AF39" i="16" s="1"/>
  <c r="AM29" i="16"/>
  <c r="U20" i="16"/>
  <c r="V18" i="16"/>
  <c r="U93" i="16"/>
  <c r="AM102" i="16"/>
  <c r="W102" i="16"/>
  <c r="AF102" i="16" s="1"/>
  <c r="AQ102" i="16" s="1"/>
  <c r="T94" i="16"/>
  <c r="T93" i="16"/>
  <c r="T92" i="16"/>
  <c r="AM91" i="16"/>
  <c r="W86" i="16"/>
  <c r="AF86" i="16" s="1"/>
  <c r="AQ86" i="16" s="1"/>
  <c r="AM43" i="16"/>
  <c r="T37" i="16"/>
  <c r="T19" i="16"/>
  <c r="T102" i="16"/>
  <c r="W101" i="16"/>
  <c r="AC101" i="16" s="1"/>
  <c r="AN101" i="16" s="1"/>
  <c r="V98" i="16"/>
  <c r="X98" i="16" s="1"/>
  <c r="U89" i="16"/>
  <c r="T79" i="16"/>
  <c r="T28" i="16"/>
  <c r="W21" i="16"/>
  <c r="AF21" i="16" s="1"/>
  <c r="BF21" i="16" s="1"/>
  <c r="BL21" i="16" s="1"/>
  <c r="T101" i="16"/>
  <c r="U100" i="16"/>
  <c r="W93" i="16"/>
  <c r="AF93" i="16" s="1"/>
  <c r="AQ93" i="16" s="1"/>
  <c r="T89" i="16"/>
  <c r="V88" i="16"/>
  <c r="U58" i="16"/>
  <c r="U92" i="16"/>
  <c r="X92" i="16" s="1"/>
  <c r="V97" i="16"/>
  <c r="W80" i="16"/>
  <c r="AF80" i="16" s="1"/>
  <c r="BF80" i="16" s="1"/>
  <c r="W77" i="16"/>
  <c r="AF77" i="16" s="1"/>
  <c r="AQ77" i="16" s="1"/>
  <c r="T66" i="16"/>
  <c r="Y66" i="16" s="1"/>
  <c r="U63" i="16"/>
  <c r="AM62" i="16"/>
  <c r="T58" i="16"/>
  <c r="T45" i="16"/>
  <c r="W44" i="16"/>
  <c r="AC44" i="16" s="1"/>
  <c r="AN44" i="16" s="1"/>
  <c r="U28" i="16"/>
  <c r="T25" i="16"/>
  <c r="U94" i="16"/>
  <c r="W100" i="16"/>
  <c r="AC100" i="16" s="1"/>
  <c r="BC100" i="16" s="1"/>
  <c r="AM88" i="16"/>
  <c r="W75" i="16"/>
  <c r="W65" i="16"/>
  <c r="AC65" i="16" s="1"/>
  <c r="AN65" i="16" s="1"/>
  <c r="AM60" i="16"/>
  <c r="AM59" i="16"/>
  <c r="V58" i="16"/>
  <c r="V55" i="16"/>
  <c r="V53" i="16"/>
  <c r="AM41" i="16"/>
  <c r="V26" i="16"/>
  <c r="W18" i="16"/>
  <c r="AC18" i="16" s="1"/>
  <c r="BB18" i="16" s="1"/>
  <c r="T16" i="16"/>
  <c r="V14" i="16"/>
  <c r="V12" i="16"/>
  <c r="U11" i="16"/>
  <c r="V85" i="16"/>
  <c r="AM51" i="16"/>
  <c r="T47" i="16"/>
  <c r="T46" i="16"/>
  <c r="V33" i="16"/>
  <c r="U32" i="16"/>
  <c r="T13" i="16"/>
  <c r="V8" i="16"/>
  <c r="X8" i="16" s="1"/>
  <c r="AE8" i="16" s="1"/>
  <c r="AP8" i="16" s="1"/>
  <c r="V6" i="16"/>
  <c r="W98" i="16"/>
  <c r="AF98" i="16" s="1"/>
  <c r="AQ98" i="16" s="1"/>
  <c r="W90" i="16"/>
  <c r="AF90" i="16" s="1"/>
  <c r="BF90" i="16" s="1"/>
  <c r="W89" i="16"/>
  <c r="AF89" i="16" s="1"/>
  <c r="AQ89" i="16" s="1"/>
  <c r="AM87" i="16"/>
  <c r="AM86" i="16"/>
  <c r="AM58" i="16"/>
  <c r="AM50" i="16"/>
  <c r="AM49" i="16"/>
  <c r="AM47" i="16"/>
  <c r="AM16" i="16"/>
  <c r="V13" i="16"/>
  <c r="X99" i="16"/>
  <c r="AI99" i="16" s="1"/>
  <c r="V90" i="16"/>
  <c r="V69" i="16"/>
  <c r="V68" i="16"/>
  <c r="V56" i="16"/>
  <c r="V77" i="16"/>
  <c r="V49" i="16"/>
  <c r="V10" i="16"/>
  <c r="V101" i="16"/>
  <c r="V74" i="16"/>
  <c r="V51" i="16"/>
  <c r="V31" i="16"/>
  <c r="X31" i="16" s="1"/>
  <c r="V22" i="16"/>
  <c r="V93" i="16"/>
  <c r="V52" i="16"/>
  <c r="V47" i="16"/>
  <c r="V46" i="16"/>
  <c r="V7" i="16"/>
  <c r="V4" i="16"/>
  <c r="V28" i="16"/>
  <c r="V82" i="16"/>
  <c r="V81" i="16"/>
  <c r="V61" i="16"/>
  <c r="V45" i="16"/>
  <c r="V39" i="16"/>
  <c r="W34" i="16"/>
  <c r="AC34" i="16" s="1"/>
  <c r="AN34" i="16" s="1"/>
  <c r="AM97" i="16"/>
  <c r="BB94" i="16"/>
  <c r="W78" i="16"/>
  <c r="AF78" i="16" s="1"/>
  <c r="AQ78" i="16" s="1"/>
  <c r="AF59" i="16"/>
  <c r="AQ59" i="16" s="1"/>
  <c r="T64" i="16"/>
  <c r="W64" i="16"/>
  <c r="W8" i="16"/>
  <c r="AF8" i="16" s="1"/>
  <c r="AQ8" i="16" s="1"/>
  <c r="T8" i="16"/>
  <c r="U4" i="16"/>
  <c r="W4" i="16"/>
  <c r="AC4" i="16" s="1"/>
  <c r="AN4" i="16" s="1"/>
  <c r="U102" i="16"/>
  <c r="U101" i="16"/>
  <c r="AM100" i="16"/>
  <c r="T85" i="16"/>
  <c r="W85" i="16"/>
  <c r="AM77" i="16"/>
  <c r="T76" i="16"/>
  <c r="W76" i="16"/>
  <c r="AC76" i="16" s="1"/>
  <c r="AN76" i="16" s="1"/>
  <c r="U74" i="16"/>
  <c r="W74" i="16"/>
  <c r="AF74" i="16" s="1"/>
  <c r="AQ74" i="16" s="1"/>
  <c r="T73" i="16"/>
  <c r="X73" i="16" s="1"/>
  <c r="AI73" i="16" s="1"/>
  <c r="W43" i="16"/>
  <c r="AM96" i="16"/>
  <c r="T71" i="16"/>
  <c r="T68" i="16"/>
  <c r="W68" i="16"/>
  <c r="AF58" i="16"/>
  <c r="AQ58" i="16" s="1"/>
  <c r="AC58" i="16"/>
  <c r="AN58" i="16" s="1"/>
  <c r="AM53" i="16"/>
  <c r="T78" i="16"/>
  <c r="AC89" i="16"/>
  <c r="AN89" i="16" s="1"/>
  <c r="W79" i="16"/>
  <c r="AF79" i="16" s="1"/>
  <c r="AQ79" i="16" s="1"/>
  <c r="AM72" i="16"/>
  <c r="AC99" i="16"/>
  <c r="AN99" i="16" s="1"/>
  <c r="AF99" i="16"/>
  <c r="AQ99" i="16" s="1"/>
  <c r="T95" i="16"/>
  <c r="Y95" i="16" s="1"/>
  <c r="AC63" i="16"/>
  <c r="AN63" i="16" s="1"/>
  <c r="T54" i="16"/>
  <c r="W54" i="16"/>
  <c r="AC54" i="16" s="1"/>
  <c r="AN54" i="16" s="1"/>
  <c r="AM94" i="16"/>
  <c r="BG63" i="16"/>
  <c r="T49" i="16"/>
  <c r="W49" i="16"/>
  <c r="AC49" i="16" s="1"/>
  <c r="AN49" i="16" s="1"/>
  <c r="W92" i="16"/>
  <c r="AM92" i="16"/>
  <c r="AF49" i="16"/>
  <c r="AQ49" i="16" s="1"/>
  <c r="T83" i="16"/>
  <c r="W83" i="16"/>
  <c r="AF83" i="16" s="1"/>
  <c r="AQ83" i="16" s="1"/>
  <c r="AC102" i="16"/>
  <c r="AN102" i="16" s="1"/>
  <c r="W96" i="16"/>
  <c r="V84" i="16"/>
  <c r="U82" i="16"/>
  <c r="T81" i="16"/>
  <c r="W81" i="16"/>
  <c r="AC81" i="16" s="1"/>
  <c r="AN81" i="16" s="1"/>
  <c r="AM80" i="16"/>
  <c r="U47" i="16"/>
  <c r="W47" i="16"/>
  <c r="AC47" i="16" s="1"/>
  <c r="AN47" i="16" s="1"/>
  <c r="AM89" i="16"/>
  <c r="Y88" i="16"/>
  <c r="AH88" i="16" s="1"/>
  <c r="AS88" i="16" s="1"/>
  <c r="AZ88" i="16" s="1"/>
  <c r="T82" i="16"/>
  <c r="T60" i="16"/>
  <c r="W60" i="16"/>
  <c r="AF60" i="16" s="1"/>
  <c r="AQ60" i="16" s="1"/>
  <c r="W56" i="16"/>
  <c r="AF56" i="16" s="1"/>
  <c r="AQ56" i="16" s="1"/>
  <c r="U88" i="16"/>
  <c r="V87" i="16"/>
  <c r="W82" i="16"/>
  <c r="AC82" i="16" s="1"/>
  <c r="AN82" i="16" s="1"/>
  <c r="W61" i="16"/>
  <c r="AF61" i="16" s="1"/>
  <c r="AQ61" i="16" s="1"/>
  <c r="T61" i="16"/>
  <c r="BG57" i="16"/>
  <c r="BM57" i="16" s="1"/>
  <c r="V50" i="16"/>
  <c r="Y99" i="16"/>
  <c r="AH99" i="16" s="1"/>
  <c r="AS99" i="16" s="1"/>
  <c r="T84" i="16"/>
  <c r="W84" i="16"/>
  <c r="AC84" i="16" s="1"/>
  <c r="AN84" i="16" s="1"/>
  <c r="AM83" i="16"/>
  <c r="AC77" i="16"/>
  <c r="AN77" i="16" s="1"/>
  <c r="AC72" i="16"/>
  <c r="AN72" i="16" s="1"/>
  <c r="AF72" i="16"/>
  <c r="AQ72" i="16" s="1"/>
  <c r="T67" i="16"/>
  <c r="W67" i="16"/>
  <c r="AM63" i="16"/>
  <c r="W62" i="16"/>
  <c r="AF62" i="16" s="1"/>
  <c r="AQ62" i="16" s="1"/>
  <c r="AM44" i="16"/>
  <c r="T87" i="16"/>
  <c r="W87" i="16"/>
  <c r="AC87" i="16" s="1"/>
  <c r="AN87" i="16" s="1"/>
  <c r="U77" i="16"/>
  <c r="AM75" i="16"/>
  <c r="W66" i="16"/>
  <c r="AF66" i="16" s="1"/>
  <c r="AQ66" i="16" s="1"/>
  <c r="W26" i="16"/>
  <c r="AC26" i="16" s="1"/>
  <c r="AN26" i="16" s="1"/>
  <c r="T26" i="16"/>
  <c r="X80" i="16"/>
  <c r="AM71" i="16"/>
  <c r="Y55" i="16"/>
  <c r="U91" i="16"/>
  <c r="T72" i="16"/>
  <c r="AM69" i="16"/>
  <c r="U65" i="16"/>
  <c r="AF75" i="16"/>
  <c r="AQ75" i="16" s="1"/>
  <c r="U52" i="16"/>
  <c r="AF50" i="16"/>
  <c r="AQ50" i="16" s="1"/>
  <c r="T33" i="16"/>
  <c r="W33" i="16"/>
  <c r="AF28" i="16"/>
  <c r="AQ28" i="16" s="1"/>
  <c r="AC28" i="16"/>
  <c r="AN28" i="16" s="1"/>
  <c r="T56" i="16"/>
  <c r="T52" i="16"/>
  <c r="T59" i="16"/>
  <c r="W51" i="16"/>
  <c r="AF51" i="16" s="1"/>
  <c r="AQ51" i="16" s="1"/>
  <c r="W55" i="16"/>
  <c r="W52" i="16"/>
  <c r="BB45" i="16"/>
  <c r="T42" i="16"/>
  <c r="W42" i="16"/>
  <c r="AM40" i="16"/>
  <c r="Y39" i="16"/>
  <c r="AH39" i="16" s="1"/>
  <c r="AS39" i="16" s="1"/>
  <c r="AZ39" i="16" s="1"/>
  <c r="AC75" i="16"/>
  <c r="AN75" i="16" s="1"/>
  <c r="W70" i="16"/>
  <c r="U46" i="16"/>
  <c r="W46" i="16"/>
  <c r="BC45" i="16"/>
  <c r="T35" i="16"/>
  <c r="W35" i="16"/>
  <c r="AF35" i="16" s="1"/>
  <c r="AQ35" i="16" s="1"/>
  <c r="U22" i="16"/>
  <c r="W22" i="16"/>
  <c r="AC22" i="16" s="1"/>
  <c r="AN22" i="16" s="1"/>
  <c r="U50" i="16"/>
  <c r="U19" i="16"/>
  <c r="W19" i="16"/>
  <c r="AM4" i="16"/>
  <c r="T50" i="16"/>
  <c r="T32" i="16"/>
  <c r="W32" i="16"/>
  <c r="AF32" i="16" s="1"/>
  <c r="AQ32" i="16" s="1"/>
  <c r="W11" i="16"/>
  <c r="AF11" i="16" s="1"/>
  <c r="AQ11" i="16" s="1"/>
  <c r="T11" i="16"/>
  <c r="V48" i="16"/>
  <c r="T40" i="16"/>
  <c r="W40" i="16"/>
  <c r="AC40" i="16" s="1"/>
  <c r="AN40" i="16" s="1"/>
  <c r="W14" i="16"/>
  <c r="AF14" i="16" s="1"/>
  <c r="AQ14" i="16" s="1"/>
  <c r="T14" i="16"/>
  <c r="Y14" i="16" s="1"/>
  <c r="T53" i="16"/>
  <c r="AF48" i="16"/>
  <c r="AQ48" i="16" s="1"/>
  <c r="BF27" i="16"/>
  <c r="U7" i="16"/>
  <c r="W7" i="16"/>
  <c r="AC7" i="16" s="1"/>
  <c r="AN7" i="16" s="1"/>
  <c r="U51" i="16"/>
  <c r="U25" i="16"/>
  <c r="W25" i="16"/>
  <c r="AC25" i="16" s="1"/>
  <c r="AN25" i="16" s="1"/>
  <c r="T15" i="16"/>
  <c r="W15" i="16"/>
  <c r="T29" i="16"/>
  <c r="W29" i="16"/>
  <c r="AF25" i="16"/>
  <c r="AQ25" i="16" s="1"/>
  <c r="T36" i="16"/>
  <c r="W36" i="16"/>
  <c r="W20" i="16"/>
  <c r="AF20" i="16" s="1"/>
  <c r="AQ20" i="16" s="1"/>
  <c r="AC23" i="16"/>
  <c r="AN23" i="16" s="1"/>
  <c r="AF23" i="16"/>
  <c r="AQ23" i="16" s="1"/>
  <c r="W37" i="16"/>
  <c r="AC37" i="16" s="1"/>
  <c r="AN37" i="16" s="1"/>
  <c r="AX27" i="16"/>
  <c r="BE21" i="16"/>
  <c r="BK21" i="16" s="1"/>
  <c r="T23" i="16"/>
  <c r="T6" i="16"/>
  <c r="W6" i="16"/>
  <c r="W30" i="16"/>
  <c r="BC27" i="16"/>
  <c r="V38" i="16"/>
  <c r="AM26" i="16"/>
  <c r="AM28" i="16"/>
  <c r="AM17" i="16"/>
  <c r="T7" i="16"/>
  <c r="AC8" i="16"/>
  <c r="AN8" i="16" s="1"/>
  <c r="U13" i="16"/>
  <c r="W13" i="16"/>
  <c r="AC13" i="16" s="1"/>
  <c r="AN13" i="16" s="1"/>
  <c r="V29" i="16"/>
  <c r="T18" i="16"/>
  <c r="T9" i="16"/>
  <c r="W9" i="16"/>
  <c r="T22" i="16"/>
  <c r="V16" i="16"/>
  <c r="AM11" i="16"/>
  <c r="V25" i="16"/>
  <c r="AM20" i="16"/>
  <c r="U16" i="16"/>
  <c r="AM8" i="16"/>
  <c r="T24" i="16"/>
  <c r="T12" i="16"/>
  <c r="W12" i="16"/>
  <c r="AF38" i="16" l="1"/>
  <c r="AQ38" i="16" s="1"/>
  <c r="AX38" i="16" s="1"/>
  <c r="X26" i="16"/>
  <c r="AD26" i="16" s="1"/>
  <c r="AO26" i="16" s="1"/>
  <c r="AC69" i="16"/>
  <c r="AN69" i="16" s="1"/>
  <c r="BC18" i="16"/>
  <c r="AC17" i="16"/>
  <c r="AN17" i="16" s="1"/>
  <c r="AU17" i="16" s="1"/>
  <c r="X11" i="16"/>
  <c r="Y45" i="16"/>
  <c r="AG45" i="16" s="1"/>
  <c r="AR45" i="16" s="1"/>
  <c r="AY45" i="16" s="1"/>
  <c r="X57" i="16"/>
  <c r="AD57" i="16" s="1"/>
  <c r="AO57" i="16" s="1"/>
  <c r="Y77" i="16"/>
  <c r="AH77" i="16" s="1"/>
  <c r="AS77" i="16" s="1"/>
  <c r="AF47" i="16"/>
  <c r="AQ47" i="16" s="1"/>
  <c r="AF81" i="16"/>
  <c r="AQ81" i="16" s="1"/>
  <c r="AC73" i="16"/>
  <c r="AN73" i="16" s="1"/>
  <c r="AU73" i="16" s="1"/>
  <c r="Y58" i="16"/>
  <c r="AG58" i="16" s="1"/>
  <c r="AR58" i="16" s="1"/>
  <c r="AU27" i="16"/>
  <c r="X62" i="16"/>
  <c r="AI62" i="16" s="1"/>
  <c r="AD79" i="16"/>
  <c r="AO79" i="16" s="1"/>
  <c r="AV79" i="16" s="1"/>
  <c r="BF102" i="16"/>
  <c r="BL102" i="16" s="1"/>
  <c r="X20" i="16"/>
  <c r="AI20" i="16" s="1"/>
  <c r="X63" i="16"/>
  <c r="AD63" i="16" s="1"/>
  <c r="AO63" i="16" s="1"/>
  <c r="AV63" i="16" s="1"/>
  <c r="X5" i="16"/>
  <c r="AI5" i="16" s="1"/>
  <c r="AF84" i="16"/>
  <c r="AQ84" i="16" s="1"/>
  <c r="Y44" i="16"/>
  <c r="BJ45" i="16"/>
  <c r="X39" i="16"/>
  <c r="AI39" i="16" s="1"/>
  <c r="Y84" i="16"/>
  <c r="AG84" i="16" s="1"/>
  <c r="AR84" i="16" s="1"/>
  <c r="X13" i="16"/>
  <c r="AI13" i="16" s="1"/>
  <c r="BH45" i="16"/>
  <c r="X89" i="16"/>
  <c r="AD89" i="16" s="1"/>
  <c r="AO89" i="16" s="1"/>
  <c r="AV89" i="16" s="1"/>
  <c r="AC80" i="16"/>
  <c r="AN80" i="16" s="1"/>
  <c r="AU80" i="16" s="1"/>
  <c r="BI45" i="16"/>
  <c r="Y8" i="16"/>
  <c r="AG8" i="16" s="1"/>
  <c r="AR8" i="16" s="1"/>
  <c r="Y18" i="16"/>
  <c r="Y72" i="16"/>
  <c r="AH72" i="16" s="1"/>
  <c r="AS72" i="16" s="1"/>
  <c r="X90" i="16"/>
  <c r="AI90" i="16" s="1"/>
  <c r="X24" i="16"/>
  <c r="AC41" i="16"/>
  <c r="AN41" i="16" s="1"/>
  <c r="X36" i="16"/>
  <c r="X91" i="16"/>
  <c r="AE91" i="16" s="1"/>
  <c r="AP91" i="16" s="1"/>
  <c r="BD100" i="16"/>
  <c r="BJ100" i="16" s="1"/>
  <c r="Y69" i="16"/>
  <c r="AG69" i="16" s="1"/>
  <c r="AR69" i="16" s="1"/>
  <c r="AY69" i="16" s="1"/>
  <c r="X40" i="16"/>
  <c r="AE40" i="16" s="1"/>
  <c r="AP40" i="16" s="1"/>
  <c r="AW40" i="16" s="1"/>
  <c r="AF97" i="16"/>
  <c r="AQ97" i="16" s="1"/>
  <c r="AC14" i="16"/>
  <c r="AN14" i="16" s="1"/>
  <c r="X48" i="16"/>
  <c r="AD48" i="16" s="1"/>
  <c r="AO48" i="16" s="1"/>
  <c r="AC71" i="16"/>
  <c r="AN71" i="16" s="1"/>
  <c r="BE102" i="16"/>
  <c r="AF44" i="16"/>
  <c r="AQ44" i="16" s="1"/>
  <c r="X37" i="16"/>
  <c r="AD37" i="16" s="1"/>
  <c r="AO37" i="16" s="1"/>
  <c r="AV37" i="16" s="1"/>
  <c r="X51" i="16"/>
  <c r="AE51" i="16" s="1"/>
  <c r="AP51" i="16" s="1"/>
  <c r="X75" i="16"/>
  <c r="AE75" i="16" s="1"/>
  <c r="AP75" i="16" s="1"/>
  <c r="X41" i="16"/>
  <c r="AE41" i="16" s="1"/>
  <c r="AP41" i="16" s="1"/>
  <c r="AW41" i="16" s="1"/>
  <c r="BL90" i="16"/>
  <c r="BI18" i="16"/>
  <c r="BK45" i="16"/>
  <c r="BG77" i="16"/>
  <c r="BM77" i="16" s="1"/>
  <c r="BG102" i="16"/>
  <c r="BM102" i="16" s="1"/>
  <c r="AU91" i="16"/>
  <c r="BE63" i="16"/>
  <c r="BC65" i="16"/>
  <c r="BI65" i="16" s="1"/>
  <c r="BI27" i="16"/>
  <c r="BB27" i="16"/>
  <c r="BH27" i="16" s="1"/>
  <c r="BE77" i="16"/>
  <c r="BK77" i="16" s="1"/>
  <c r="BH94" i="16"/>
  <c r="AV48" i="16"/>
  <c r="BL27" i="16"/>
  <c r="AX48" i="16"/>
  <c r="AW91" i="16"/>
  <c r="BF63" i="16"/>
  <c r="BG17" i="16"/>
  <c r="BE71" i="16"/>
  <c r="BK71" i="16" s="1"/>
  <c r="BE27" i="16"/>
  <c r="BK27" i="16" s="1"/>
  <c r="AN38" i="16"/>
  <c r="AU38" i="16" s="1"/>
  <c r="BD38" i="16"/>
  <c r="BJ38" i="16" s="1"/>
  <c r="BB38" i="16"/>
  <c r="BH38" i="16" s="1"/>
  <c r="BC38" i="16"/>
  <c r="BI38" i="16" s="1"/>
  <c r="AF91" i="16"/>
  <c r="BF91" i="16" s="1"/>
  <c r="BL91" i="16" s="1"/>
  <c r="X32" i="16"/>
  <c r="AD32" i="16" s="1"/>
  <c r="AO32" i="16" s="1"/>
  <c r="AV32" i="16" s="1"/>
  <c r="Y73" i="16"/>
  <c r="AH73" i="16" s="1"/>
  <c r="AS73" i="16" s="1"/>
  <c r="AZ73" i="16" s="1"/>
  <c r="AF95" i="16"/>
  <c r="AQ95" i="16" s="1"/>
  <c r="AX95" i="16" s="1"/>
  <c r="BK102" i="16"/>
  <c r="AX73" i="16"/>
  <c r="AF7" i="16"/>
  <c r="AQ7" i="16" s="1"/>
  <c r="AX7" i="16" s="1"/>
  <c r="Y17" i="16"/>
  <c r="AG17" i="16" s="1"/>
  <c r="AR17" i="16" s="1"/>
  <c r="AY17" i="16" s="1"/>
  <c r="AC61" i="16"/>
  <c r="AN61" i="16" s="1"/>
  <c r="AU61" i="16" s="1"/>
  <c r="AC98" i="16"/>
  <c r="AN98" i="16" s="1"/>
  <c r="AU98" i="16" s="1"/>
  <c r="Y28" i="16"/>
  <c r="X44" i="16"/>
  <c r="AI44" i="16" s="1"/>
  <c r="X30" i="16"/>
  <c r="AI30" i="16" s="1"/>
  <c r="X67" i="16"/>
  <c r="AD67" i="16" s="1"/>
  <c r="AO67" i="16" s="1"/>
  <c r="AC10" i="16"/>
  <c r="AN10" i="16" s="1"/>
  <c r="BE17" i="16"/>
  <c r="BK17" i="16" s="1"/>
  <c r="Y41" i="16"/>
  <c r="AH41" i="16" s="1"/>
  <c r="AS41" i="16" s="1"/>
  <c r="AZ41" i="16" s="1"/>
  <c r="AE79" i="16"/>
  <c r="AP79" i="16" s="1"/>
  <c r="AW79" i="16" s="1"/>
  <c r="AC78" i="16"/>
  <c r="AN78" i="16" s="1"/>
  <c r="AU78" i="16" s="1"/>
  <c r="Y63" i="16"/>
  <c r="BB91" i="16"/>
  <c r="BH91" i="16" s="1"/>
  <c r="BC91" i="16"/>
  <c r="BI91" i="16" s="1"/>
  <c r="X15" i="16"/>
  <c r="BD91" i="16"/>
  <c r="BJ91" i="16" s="1"/>
  <c r="X96" i="16"/>
  <c r="BI100" i="16"/>
  <c r="Y79" i="16"/>
  <c r="Y75" i="16"/>
  <c r="AH75" i="16" s="1"/>
  <c r="AS75" i="16" s="1"/>
  <c r="AZ75" i="16" s="1"/>
  <c r="BJ48" i="16"/>
  <c r="Y70" i="16"/>
  <c r="AG70" i="16" s="1"/>
  <c r="AR70" i="16" s="1"/>
  <c r="AF54" i="16"/>
  <c r="AQ54" i="16" s="1"/>
  <c r="AX54" i="16" s="1"/>
  <c r="Y30" i="16"/>
  <c r="Y37" i="16"/>
  <c r="AH37" i="16" s="1"/>
  <c r="AS37" i="16" s="1"/>
  <c r="AZ37" i="16" s="1"/>
  <c r="BE86" i="16"/>
  <c r="BK86" i="16" s="1"/>
  <c r="BG71" i="16"/>
  <c r="BM71" i="16" s="1"/>
  <c r="Y27" i="16"/>
  <c r="AH27" i="16" s="1"/>
  <c r="AS27" i="16" s="1"/>
  <c r="AZ27" i="16" s="1"/>
  <c r="Y57" i="16"/>
  <c r="AH57" i="16" s="1"/>
  <c r="AS57" i="16" s="1"/>
  <c r="AZ57" i="16" s="1"/>
  <c r="AG39" i="16"/>
  <c r="AR39" i="16" s="1"/>
  <c r="AY39" i="16" s="1"/>
  <c r="Y86" i="16"/>
  <c r="AH86" i="16" s="1"/>
  <c r="AS86" i="16" s="1"/>
  <c r="X6" i="16"/>
  <c r="AI6" i="16" s="1"/>
  <c r="Y51" i="16"/>
  <c r="AG51" i="16" s="1"/>
  <c r="AR51" i="16" s="1"/>
  <c r="AY51" i="16" s="1"/>
  <c r="X34" i="16"/>
  <c r="AE34" i="16" s="1"/>
  <c r="AP34" i="16" s="1"/>
  <c r="AW34" i="16" s="1"/>
  <c r="Y54" i="16"/>
  <c r="AG54" i="16" s="1"/>
  <c r="AR54" i="16" s="1"/>
  <c r="AY54" i="16" s="1"/>
  <c r="BF71" i="16"/>
  <c r="BL71" i="16" s="1"/>
  <c r="X58" i="16"/>
  <c r="AI58" i="16" s="1"/>
  <c r="Y100" i="16"/>
  <c r="AG100" i="16" s="1"/>
  <c r="AR100" i="16" s="1"/>
  <c r="AY100" i="16" s="1"/>
  <c r="Y21" i="16"/>
  <c r="AG21" i="16" s="1"/>
  <c r="AR21" i="16" s="1"/>
  <c r="AY21" i="16" s="1"/>
  <c r="AF22" i="16"/>
  <c r="AQ22" i="16" s="1"/>
  <c r="BB73" i="16"/>
  <c r="BH73" i="16" s="1"/>
  <c r="Y89" i="16"/>
  <c r="AG89" i="16" s="1"/>
  <c r="AR89" i="16" s="1"/>
  <c r="AY89" i="16" s="1"/>
  <c r="AE17" i="16"/>
  <c r="AP17" i="16" s="1"/>
  <c r="AW17" i="16" s="1"/>
  <c r="AI17" i="16"/>
  <c r="AD17" i="16"/>
  <c r="AO17" i="16" s="1"/>
  <c r="AV17" i="16" s="1"/>
  <c r="AG66" i="16"/>
  <c r="AR66" i="16" s="1"/>
  <c r="AH66" i="16"/>
  <c r="AS66" i="16" s="1"/>
  <c r="BE31" i="16"/>
  <c r="BK31" i="16" s="1"/>
  <c r="BG31" i="16"/>
  <c r="BM31" i="16" s="1"/>
  <c r="AE98" i="16"/>
  <c r="AP98" i="16" s="1"/>
  <c r="AW98" i="16" s="1"/>
  <c r="AD98" i="16"/>
  <c r="AO98" i="16" s="1"/>
  <c r="AV98" i="16" s="1"/>
  <c r="AG34" i="16"/>
  <c r="AR34" i="16" s="1"/>
  <c r="AY34" i="16" s="1"/>
  <c r="AH34" i="16"/>
  <c r="AS34" i="16" s="1"/>
  <c r="AZ34" i="16" s="1"/>
  <c r="AH43" i="16"/>
  <c r="AS43" i="16" s="1"/>
  <c r="AG43" i="16"/>
  <c r="AR43" i="16" s="1"/>
  <c r="X18" i="16"/>
  <c r="AE18" i="16" s="1"/>
  <c r="AP18" i="16" s="1"/>
  <c r="AW18" i="16" s="1"/>
  <c r="Y48" i="16"/>
  <c r="AG48" i="16" s="1"/>
  <c r="AR48" i="16" s="1"/>
  <c r="AY48" i="16" s="1"/>
  <c r="AG80" i="16"/>
  <c r="AR80" i="16" s="1"/>
  <c r="AY80" i="16" s="1"/>
  <c r="Y11" i="16"/>
  <c r="BF17" i="16"/>
  <c r="BL17" i="16" s="1"/>
  <c r="X66" i="16"/>
  <c r="AD66" i="16" s="1"/>
  <c r="AO66" i="16" s="1"/>
  <c r="AG27" i="16"/>
  <c r="AR27" i="16" s="1"/>
  <c r="AY27" i="16" s="1"/>
  <c r="AC86" i="16"/>
  <c r="AN86" i="16" s="1"/>
  <c r="AU86" i="16" s="1"/>
  <c r="BE69" i="16"/>
  <c r="BK69" i="16" s="1"/>
  <c r="AF16" i="16"/>
  <c r="AQ16" i="16" s="1"/>
  <c r="AX16" i="16" s="1"/>
  <c r="Y36" i="16"/>
  <c r="AH36" i="16" s="1"/>
  <c r="AS36" i="16" s="1"/>
  <c r="AC57" i="16"/>
  <c r="AN57" i="16" s="1"/>
  <c r="X70" i="16"/>
  <c r="AI70" i="16" s="1"/>
  <c r="BF57" i="16"/>
  <c r="BL57" i="16" s="1"/>
  <c r="BF77" i="16"/>
  <c r="BL77" i="16" s="1"/>
  <c r="AC93" i="16"/>
  <c r="AN93" i="16" s="1"/>
  <c r="AU93" i="16" s="1"/>
  <c r="Y98" i="16"/>
  <c r="AG98" i="16" s="1"/>
  <c r="AR98" i="16" s="1"/>
  <c r="AY98" i="16" s="1"/>
  <c r="BG69" i="16"/>
  <c r="BM69" i="16" s="1"/>
  <c r="BD94" i="16"/>
  <c r="BJ94" i="16" s="1"/>
  <c r="X81" i="16"/>
  <c r="AD81" i="16" s="1"/>
  <c r="AO81" i="16" s="1"/>
  <c r="AV81" i="16" s="1"/>
  <c r="AF101" i="16"/>
  <c r="BE101" i="16" s="1"/>
  <c r="BK101" i="16" s="1"/>
  <c r="X43" i="16"/>
  <c r="AD43" i="16" s="1"/>
  <c r="AO43" i="16" s="1"/>
  <c r="Y26" i="16"/>
  <c r="AG26" i="16" s="1"/>
  <c r="AR26" i="16" s="1"/>
  <c r="AY26" i="16" s="1"/>
  <c r="BG90" i="16"/>
  <c r="BM90" i="16" s="1"/>
  <c r="X65" i="16"/>
  <c r="AE13" i="16"/>
  <c r="AP13" i="16" s="1"/>
  <c r="AW13" i="16" s="1"/>
  <c r="BD27" i="16"/>
  <c r="BJ27" i="16" s="1"/>
  <c r="AF40" i="16"/>
  <c r="AQ40" i="16" s="1"/>
  <c r="AX40" i="16" s="1"/>
  <c r="BG27" i="16"/>
  <c r="BM27" i="16" s="1"/>
  <c r="Y67" i="16"/>
  <c r="AG67" i="16" s="1"/>
  <c r="AR67" i="16" s="1"/>
  <c r="BE57" i="16"/>
  <c r="BK57" i="16" s="1"/>
  <c r="AC56" i="16"/>
  <c r="AN56" i="16" s="1"/>
  <c r="BL80" i="16"/>
  <c r="AF100" i="16"/>
  <c r="AQ100" i="16" s="1"/>
  <c r="AX100" i="16" s="1"/>
  <c r="BF86" i="16"/>
  <c r="BL86" i="16" s="1"/>
  <c r="BF69" i="16"/>
  <c r="BL69" i="16" s="1"/>
  <c r="BC94" i="16"/>
  <c r="BI94" i="16" s="1"/>
  <c r="Y94" i="16"/>
  <c r="AG94" i="16" s="1"/>
  <c r="AR94" i="16" s="1"/>
  <c r="AY94" i="16" s="1"/>
  <c r="X97" i="16"/>
  <c r="AI97" i="16" s="1"/>
  <c r="Y93" i="16"/>
  <c r="AH93" i="16" s="1"/>
  <c r="AS93" i="16" s="1"/>
  <c r="AZ93" i="16" s="1"/>
  <c r="AU65" i="16"/>
  <c r="AC60" i="16"/>
  <c r="AN60" i="16" s="1"/>
  <c r="AU60" i="16" s="1"/>
  <c r="X54" i="16"/>
  <c r="AD54" i="16" s="1"/>
  <c r="AO54" i="16" s="1"/>
  <c r="AV54" i="16" s="1"/>
  <c r="Y90" i="16"/>
  <c r="AH90" i="16" s="1"/>
  <c r="AS90" i="16" s="1"/>
  <c r="AZ90" i="16" s="1"/>
  <c r="AC90" i="16"/>
  <c r="BD90" i="16" s="1"/>
  <c r="BJ90" i="16" s="1"/>
  <c r="AC32" i="16"/>
  <c r="AN32" i="16" s="1"/>
  <c r="AU32" i="16" s="1"/>
  <c r="Y15" i="16"/>
  <c r="AG15" i="16" s="1"/>
  <c r="AR15" i="16" s="1"/>
  <c r="X100" i="16"/>
  <c r="AI100" i="16" s="1"/>
  <c r="AF18" i="16"/>
  <c r="BF18" i="16" s="1"/>
  <c r="BL18" i="16" s="1"/>
  <c r="AC31" i="16"/>
  <c r="Y13" i="16"/>
  <c r="AG13" i="16" s="1"/>
  <c r="AR13" i="16" s="1"/>
  <c r="AY13" i="16" s="1"/>
  <c r="BM17" i="16"/>
  <c r="AF26" i="16"/>
  <c r="AQ26" i="16" s="1"/>
  <c r="AX26" i="16" s="1"/>
  <c r="BG45" i="16"/>
  <c r="BM45" i="16" s="1"/>
  <c r="AF37" i="16"/>
  <c r="AQ37" i="16" s="1"/>
  <c r="AX37" i="16" s="1"/>
  <c r="AF53" i="16"/>
  <c r="AQ53" i="16" s="1"/>
  <c r="AF5" i="16"/>
  <c r="AQ5" i="16" s="1"/>
  <c r="AX5" i="16" s="1"/>
  <c r="X88" i="16"/>
  <c r="AI88" i="16" s="1"/>
  <c r="X86" i="16"/>
  <c r="AI86" i="16" s="1"/>
  <c r="AC11" i="16"/>
  <c r="AN11" i="16" s="1"/>
  <c r="AU11" i="16" s="1"/>
  <c r="X38" i="16"/>
  <c r="AD38" i="16" s="1"/>
  <c r="AO38" i="16" s="1"/>
  <c r="AV38" i="16" s="1"/>
  <c r="AC79" i="16"/>
  <c r="AN79" i="16" s="1"/>
  <c r="AU79" i="16" s="1"/>
  <c r="AF65" i="16"/>
  <c r="AQ65" i="16" s="1"/>
  <c r="AX65" i="16" s="1"/>
  <c r="AF94" i="16"/>
  <c r="AQ94" i="16" s="1"/>
  <c r="AX94" i="16" s="1"/>
  <c r="X95" i="16"/>
  <c r="AD95" i="16" s="1"/>
  <c r="AO95" i="16" s="1"/>
  <c r="AV95" i="16" s="1"/>
  <c r="X102" i="16"/>
  <c r="AD102" i="16" s="1"/>
  <c r="AO102" i="16" s="1"/>
  <c r="AV102" i="16" s="1"/>
  <c r="BB65" i="16"/>
  <c r="BH65" i="16" s="1"/>
  <c r="X45" i="16"/>
  <c r="AE45" i="16" s="1"/>
  <c r="AP45" i="16" s="1"/>
  <c r="AW45" i="16" s="1"/>
  <c r="X10" i="16"/>
  <c r="AE10" i="16" s="1"/>
  <c r="AP10" i="16" s="1"/>
  <c r="Y101" i="16"/>
  <c r="AH101" i="16" s="1"/>
  <c r="AS101" i="16" s="1"/>
  <c r="AZ101" i="16" s="1"/>
  <c r="X61" i="16"/>
  <c r="AD61" i="16" s="1"/>
  <c r="AO61" i="16" s="1"/>
  <c r="AV61" i="16" s="1"/>
  <c r="Y61" i="16"/>
  <c r="AG61" i="16" s="1"/>
  <c r="AR61" i="16" s="1"/>
  <c r="AY61" i="16" s="1"/>
  <c r="Y83" i="16"/>
  <c r="AG83" i="16" s="1"/>
  <c r="AR83" i="16" s="1"/>
  <c r="AY83" i="16" s="1"/>
  <c r="X83" i="16"/>
  <c r="AD83" i="16" s="1"/>
  <c r="AO83" i="16" s="1"/>
  <c r="AV83" i="16" s="1"/>
  <c r="X9" i="16"/>
  <c r="AI9" i="16" s="1"/>
  <c r="Y9" i="16"/>
  <c r="AH9" i="16" s="1"/>
  <c r="AS9" i="16" s="1"/>
  <c r="AH5" i="16"/>
  <c r="AS5" i="16" s="1"/>
  <c r="AZ5" i="16" s="1"/>
  <c r="AC20" i="16"/>
  <c r="AN20" i="16" s="1"/>
  <c r="X71" i="16"/>
  <c r="AE71" i="16" s="1"/>
  <c r="AP71" i="16" s="1"/>
  <c r="AW71" i="16" s="1"/>
  <c r="Y71" i="16"/>
  <c r="AG71" i="16" s="1"/>
  <c r="AR71" i="16" s="1"/>
  <c r="AY71" i="16" s="1"/>
  <c r="AI92" i="16"/>
  <c r="AE92" i="16"/>
  <c r="AP92" i="16" s="1"/>
  <c r="AD92" i="16"/>
  <c r="AO92" i="16" s="1"/>
  <c r="AF29" i="16"/>
  <c r="AQ29" i="16" s="1"/>
  <c r="AX29" i="16" s="1"/>
  <c r="AC29" i="16"/>
  <c r="AN29" i="16" s="1"/>
  <c r="AU29" i="16" s="1"/>
  <c r="BE90" i="16"/>
  <c r="BK90" i="16" s="1"/>
  <c r="AQ90" i="16"/>
  <c r="AX90" i="16" s="1"/>
  <c r="AE37" i="16"/>
  <c r="AP37" i="16" s="1"/>
  <c r="AW37" i="16" s="1"/>
  <c r="X74" i="16"/>
  <c r="AD74" i="16" s="1"/>
  <c r="AO74" i="16" s="1"/>
  <c r="AV74" i="16" s="1"/>
  <c r="Y74" i="16"/>
  <c r="AN48" i="16"/>
  <c r="AU48" i="16" s="1"/>
  <c r="BB48" i="16"/>
  <c r="BH48" i="16" s="1"/>
  <c r="BC48" i="16"/>
  <c r="BI48" i="16" s="1"/>
  <c r="AC96" i="16"/>
  <c r="AN96" i="16" s="1"/>
  <c r="AU96" i="16" s="1"/>
  <c r="AF96" i="16"/>
  <c r="AQ96" i="16" s="1"/>
  <c r="AX96" i="16" s="1"/>
  <c r="BF41" i="16"/>
  <c r="BL41" i="16" s="1"/>
  <c r="AQ41" i="16"/>
  <c r="AX41" i="16" s="1"/>
  <c r="BE41" i="16"/>
  <c r="BK41" i="16" s="1"/>
  <c r="BG41" i="16"/>
  <c r="BM41" i="16" s="1"/>
  <c r="BE80" i="16"/>
  <c r="BK80" i="16" s="1"/>
  <c r="AQ80" i="16"/>
  <c r="AX80" i="16" s="1"/>
  <c r="AC51" i="16"/>
  <c r="AN51" i="16" s="1"/>
  <c r="AU51" i="16" s="1"/>
  <c r="Y6" i="16"/>
  <c r="AH6" i="16" s="1"/>
  <c r="AS6" i="16" s="1"/>
  <c r="X14" i="16"/>
  <c r="AI14" i="16" s="1"/>
  <c r="AF42" i="16"/>
  <c r="AQ42" i="16" s="1"/>
  <c r="AX42" i="16" s="1"/>
  <c r="AC42" i="16"/>
  <c r="AN42" i="16" s="1"/>
  <c r="AU42" i="16" s="1"/>
  <c r="BK63" i="16"/>
  <c r="AF64" i="16"/>
  <c r="AQ64" i="16" s="1"/>
  <c r="AX64" i="16" s="1"/>
  <c r="AC64" i="16"/>
  <c r="AN64" i="16" s="1"/>
  <c r="AU64" i="16" s="1"/>
  <c r="AN88" i="16"/>
  <c r="AU88" i="16" s="1"/>
  <c r="BC88" i="16"/>
  <c r="BI88" i="16" s="1"/>
  <c r="BD88" i="16"/>
  <c r="BJ88" i="16" s="1"/>
  <c r="BB88" i="16"/>
  <c r="AH55" i="16"/>
  <c r="AS55" i="16" s="1"/>
  <c r="AG55" i="16"/>
  <c r="AR55" i="16" s="1"/>
  <c r="AD69" i="16"/>
  <c r="AO69" i="16" s="1"/>
  <c r="AV69" i="16" s="1"/>
  <c r="AE69" i="16"/>
  <c r="AP69" i="16" s="1"/>
  <c r="AW69" i="16" s="1"/>
  <c r="AI69" i="16"/>
  <c r="AI55" i="16"/>
  <c r="AD55" i="16"/>
  <c r="AO55" i="16" s="1"/>
  <c r="AG44" i="16"/>
  <c r="AR44" i="16" s="1"/>
  <c r="AH44" i="16"/>
  <c r="AS44" i="16" s="1"/>
  <c r="AZ44" i="16" s="1"/>
  <c r="Y40" i="16"/>
  <c r="AH40" i="16" s="1"/>
  <c r="AS40" i="16" s="1"/>
  <c r="AZ40" i="16" s="1"/>
  <c r="X42" i="16"/>
  <c r="AE42" i="16" s="1"/>
  <c r="AP42" i="16" s="1"/>
  <c r="AW42" i="16" s="1"/>
  <c r="Y42" i="16"/>
  <c r="AG42" i="16" s="1"/>
  <c r="AR42" i="16" s="1"/>
  <c r="AY42" i="16" s="1"/>
  <c r="BM63" i="16"/>
  <c r="AC85" i="16"/>
  <c r="AN85" i="16" s="1"/>
  <c r="AU85" i="16" s="1"/>
  <c r="AF85" i="16"/>
  <c r="AQ85" i="16" s="1"/>
  <c r="AX85" i="16" s="1"/>
  <c r="X64" i="16"/>
  <c r="AD64" i="16" s="1"/>
  <c r="AO64" i="16" s="1"/>
  <c r="AV64" i="16" s="1"/>
  <c r="Y64" i="16"/>
  <c r="AH64" i="16" s="1"/>
  <c r="AS64" i="16" s="1"/>
  <c r="AZ64" i="16" s="1"/>
  <c r="BG80" i="16"/>
  <c r="BM80" i="16" s="1"/>
  <c r="AQ39" i="16"/>
  <c r="AX39" i="16" s="1"/>
  <c r="BE39" i="16"/>
  <c r="BK39" i="16" s="1"/>
  <c r="BG39" i="16"/>
  <c r="BM39" i="16" s="1"/>
  <c r="BF39" i="16"/>
  <c r="BL39" i="16" s="1"/>
  <c r="AC39" i="16"/>
  <c r="AC83" i="16"/>
  <c r="AN83" i="16" s="1"/>
  <c r="AU83" i="16" s="1"/>
  <c r="Y92" i="16"/>
  <c r="Y82" i="16"/>
  <c r="AG82" i="16" s="1"/>
  <c r="AR82" i="16" s="1"/>
  <c r="AY82" i="16" s="1"/>
  <c r="AC24" i="16"/>
  <c r="AF24" i="16"/>
  <c r="X84" i="16"/>
  <c r="AD84" i="16" s="1"/>
  <c r="AO84" i="16" s="1"/>
  <c r="AV84" i="16" s="1"/>
  <c r="Y97" i="16"/>
  <c r="AH97" i="16" s="1"/>
  <c r="AS97" i="16" s="1"/>
  <c r="AZ97" i="16" s="1"/>
  <c r="X93" i="16"/>
  <c r="AE93" i="16" s="1"/>
  <c r="AP93" i="16" s="1"/>
  <c r="AW93" i="16" s="1"/>
  <c r="Y24" i="16"/>
  <c r="BF44" i="16"/>
  <c r="BL44" i="16" s="1"/>
  <c r="BL63" i="16"/>
  <c r="AN18" i="16"/>
  <c r="AU18" i="16" s="1"/>
  <c r="BD18" i="16"/>
  <c r="BJ18" i="16" s="1"/>
  <c r="BG44" i="16"/>
  <c r="BM44" i="16" s="1"/>
  <c r="X94" i="16"/>
  <c r="BD65" i="16"/>
  <c r="BJ65" i="16" s="1"/>
  <c r="BB100" i="16"/>
  <c r="BH100" i="16" s="1"/>
  <c r="AN100" i="16"/>
  <c r="X101" i="16"/>
  <c r="AE101" i="16" s="1"/>
  <c r="AP101" i="16" s="1"/>
  <c r="AW101" i="16" s="1"/>
  <c r="AC21" i="16"/>
  <c r="AG62" i="16"/>
  <c r="AR62" i="16" s="1"/>
  <c r="AY62" i="16" s="1"/>
  <c r="AF87" i="16"/>
  <c r="AQ87" i="16" s="1"/>
  <c r="AX87" i="16" s="1"/>
  <c r="AD75" i="16"/>
  <c r="AO75" i="16" s="1"/>
  <c r="AV75" i="16" s="1"/>
  <c r="BG86" i="16"/>
  <c r="BM86" i="16" s="1"/>
  <c r="AE99" i="16"/>
  <c r="AP99" i="16" s="1"/>
  <c r="AW99" i="16" s="1"/>
  <c r="BH18" i="16"/>
  <c r="AQ21" i="16"/>
  <c r="AX21" i="16" s="1"/>
  <c r="BG21" i="16"/>
  <c r="BM21" i="16" s="1"/>
  <c r="BF45" i="16"/>
  <c r="BL45" i="16" s="1"/>
  <c r="AQ45" i="16"/>
  <c r="AX45" i="16" s="1"/>
  <c r="AF88" i="16"/>
  <c r="AD99" i="16"/>
  <c r="AO99" i="16" s="1"/>
  <c r="AV99" i="16" s="1"/>
  <c r="AC74" i="16"/>
  <c r="AN74" i="16" s="1"/>
  <c r="AU74" i="16" s="1"/>
  <c r="X76" i="16"/>
  <c r="AE76" i="16" s="1"/>
  <c r="AP76" i="16" s="1"/>
  <c r="AW76" i="16" s="1"/>
  <c r="AC62" i="16"/>
  <c r="AN62" i="16" s="1"/>
  <c r="AU62" i="16" s="1"/>
  <c r="AE20" i="16"/>
  <c r="AP20" i="16" s="1"/>
  <c r="AW20" i="16" s="1"/>
  <c r="AQ31" i="16"/>
  <c r="AX31" i="16" s="1"/>
  <c r="BF31" i="16"/>
  <c r="BL31" i="16" s="1"/>
  <c r="AG28" i="16"/>
  <c r="AR28" i="16" s="1"/>
  <c r="AY28" i="16" s="1"/>
  <c r="AH28" i="16"/>
  <c r="AS28" i="16" s="1"/>
  <c r="AZ28" i="16" s="1"/>
  <c r="AD20" i="16"/>
  <c r="AO20" i="16" s="1"/>
  <c r="AV20" i="16" s="1"/>
  <c r="AD8" i="16"/>
  <c r="AO8" i="16" s="1"/>
  <c r="AV8" i="16" s="1"/>
  <c r="X28" i="16"/>
  <c r="AD28" i="16" s="1"/>
  <c r="AO28" i="16" s="1"/>
  <c r="AV28" i="16" s="1"/>
  <c r="AD42" i="16"/>
  <c r="AO42" i="16" s="1"/>
  <c r="AV42" i="16" s="1"/>
  <c r="AI8" i="16"/>
  <c r="Y38" i="16"/>
  <c r="AG38" i="16" s="1"/>
  <c r="AR38" i="16" s="1"/>
  <c r="AY38" i="16" s="1"/>
  <c r="AG10" i="16"/>
  <c r="AR10" i="16" s="1"/>
  <c r="AY10" i="16" s="1"/>
  <c r="AD39" i="16"/>
  <c r="AO39" i="16" s="1"/>
  <c r="AV39" i="16" s="1"/>
  <c r="X82" i="16"/>
  <c r="AE82" i="16" s="1"/>
  <c r="AP82" i="16" s="1"/>
  <c r="AW82" i="16" s="1"/>
  <c r="AE97" i="16"/>
  <c r="AP97" i="16" s="1"/>
  <c r="AW97" i="16" s="1"/>
  <c r="AG86" i="16"/>
  <c r="AR86" i="16" s="1"/>
  <c r="AY86" i="16" s="1"/>
  <c r="AH42" i="16"/>
  <c r="AS42" i="16" s="1"/>
  <c r="AZ42" i="16" s="1"/>
  <c r="AH89" i="16"/>
  <c r="AS89" i="16" s="1"/>
  <c r="AZ89" i="16" s="1"/>
  <c r="X25" i="16"/>
  <c r="AI25" i="16" s="1"/>
  <c r="AG96" i="16"/>
  <c r="AR96" i="16" s="1"/>
  <c r="AY96" i="16" s="1"/>
  <c r="AI98" i="16"/>
  <c r="Y31" i="16"/>
  <c r="AG31" i="16" s="1"/>
  <c r="AR31" i="16" s="1"/>
  <c r="AY31" i="16" s="1"/>
  <c r="X77" i="16"/>
  <c r="AD77" i="16" s="1"/>
  <c r="AO77" i="16" s="1"/>
  <c r="AV77" i="16" s="1"/>
  <c r="AG97" i="16"/>
  <c r="AR97" i="16" s="1"/>
  <c r="AY97" i="16" s="1"/>
  <c r="AH58" i="16"/>
  <c r="AS58" i="16" s="1"/>
  <c r="AZ58" i="16" s="1"/>
  <c r="Y81" i="16"/>
  <c r="X47" i="16"/>
  <c r="AE47" i="16" s="1"/>
  <c r="AP47" i="16" s="1"/>
  <c r="AW47" i="16" s="1"/>
  <c r="AE44" i="16"/>
  <c r="AP44" i="16" s="1"/>
  <c r="AW44" i="16" s="1"/>
  <c r="AG88" i="16"/>
  <c r="AR88" i="16" s="1"/>
  <c r="AY88" i="16" s="1"/>
  <c r="AF34" i="16"/>
  <c r="AQ34" i="16" s="1"/>
  <c r="AX34" i="16" s="1"/>
  <c r="BE35" i="16"/>
  <c r="BK35" i="16" s="1"/>
  <c r="BG35" i="16"/>
  <c r="BM35" i="16" s="1"/>
  <c r="BF35" i="16"/>
  <c r="BL35" i="16" s="1"/>
  <c r="BB87" i="16"/>
  <c r="BH87" i="16" s="1"/>
  <c r="BC87" i="16"/>
  <c r="BI87" i="16" s="1"/>
  <c r="BD87" i="16"/>
  <c r="BJ87" i="16" s="1"/>
  <c r="AU87" i="16"/>
  <c r="BD37" i="16"/>
  <c r="BJ37" i="16" s="1"/>
  <c r="AU37" i="16"/>
  <c r="BB37" i="16"/>
  <c r="BH37" i="16" s="1"/>
  <c r="BC37" i="16"/>
  <c r="BI37" i="16" s="1"/>
  <c r="AU13" i="16"/>
  <c r="BB13" i="16"/>
  <c r="BH13" i="16" s="1"/>
  <c r="BD13" i="16"/>
  <c r="BJ13" i="16" s="1"/>
  <c r="BC13" i="16"/>
  <c r="BI13" i="16" s="1"/>
  <c r="AF12" i="16"/>
  <c r="AQ12" i="16" s="1"/>
  <c r="AC12" i="16"/>
  <c r="AN12" i="16" s="1"/>
  <c r="X23" i="16"/>
  <c r="Y23" i="16"/>
  <c r="BE25" i="16"/>
  <c r="BK25" i="16" s="1"/>
  <c r="BF25" i="16"/>
  <c r="BL25" i="16" s="1"/>
  <c r="BG25" i="16"/>
  <c r="BM25" i="16" s="1"/>
  <c r="AX51" i="16"/>
  <c r="AW51" i="16"/>
  <c r="AX32" i="16"/>
  <c r="Y76" i="16"/>
  <c r="X52" i="16"/>
  <c r="Y52" i="16"/>
  <c r="BE66" i="16"/>
  <c r="BK66" i="16" s="1"/>
  <c r="BF66" i="16"/>
  <c r="BL66" i="16" s="1"/>
  <c r="BG66" i="16"/>
  <c r="BM66" i="16" s="1"/>
  <c r="AI54" i="16"/>
  <c r="BB101" i="16"/>
  <c r="BH101" i="16" s="1"/>
  <c r="AU101" i="16"/>
  <c r="BC101" i="16"/>
  <c r="BI101" i="16" s="1"/>
  <c r="BD101" i="16"/>
  <c r="BJ101" i="16" s="1"/>
  <c r="AX93" i="16"/>
  <c r="AX53" i="16"/>
  <c r="AF68" i="16"/>
  <c r="AQ68" i="16" s="1"/>
  <c r="AC68" i="16"/>
  <c r="AN68" i="16" s="1"/>
  <c r="AH26" i="16"/>
  <c r="AS26" i="16" s="1"/>
  <c r="AZ26" i="16" s="1"/>
  <c r="AF36" i="16"/>
  <c r="AQ36" i="16" s="1"/>
  <c r="AC36" i="16"/>
  <c r="AN36" i="16" s="1"/>
  <c r="AU40" i="16"/>
  <c r="BC40" i="16"/>
  <c r="BI40" i="16" s="1"/>
  <c r="BD40" i="16"/>
  <c r="BJ40" i="16" s="1"/>
  <c r="BB40" i="16"/>
  <c r="AD41" i="16"/>
  <c r="AO41" i="16" s="1"/>
  <c r="AV41" i="16" s="1"/>
  <c r="AI41" i="16"/>
  <c r="AG79" i="16"/>
  <c r="AR79" i="16" s="1"/>
  <c r="AY79" i="16" s="1"/>
  <c r="AH79" i="16"/>
  <c r="AS79" i="16" s="1"/>
  <c r="AZ79" i="16" s="1"/>
  <c r="X56" i="16"/>
  <c r="Y56" i="16"/>
  <c r="AX63" i="16"/>
  <c r="AZ77" i="16"/>
  <c r="BC77" i="16"/>
  <c r="BI77" i="16" s="1"/>
  <c r="BD77" i="16"/>
  <c r="BJ77" i="16" s="1"/>
  <c r="AX77" i="16"/>
  <c r="AU77" i="16"/>
  <c r="BB77" i="16"/>
  <c r="BE47" i="16"/>
  <c r="BK47" i="16" s="1"/>
  <c r="BG47" i="16"/>
  <c r="BM47" i="16" s="1"/>
  <c r="BF47" i="16"/>
  <c r="BL47" i="16" s="1"/>
  <c r="AU102" i="16"/>
  <c r="BB102" i="16"/>
  <c r="BH102" i="16" s="1"/>
  <c r="AX102" i="16"/>
  <c r="BC102" i="16"/>
  <c r="BI102" i="16" s="1"/>
  <c r="BD102" i="16"/>
  <c r="BJ102" i="16" s="1"/>
  <c r="AU97" i="16"/>
  <c r="BB97" i="16"/>
  <c r="BH97" i="16" s="1"/>
  <c r="BD97" i="16"/>
  <c r="BJ97" i="16" s="1"/>
  <c r="AX97" i="16"/>
  <c r="BC97" i="16"/>
  <c r="BI97" i="16" s="1"/>
  <c r="AU72" i="16"/>
  <c r="Y68" i="16"/>
  <c r="X68" i="16"/>
  <c r="AC43" i="16"/>
  <c r="AN43" i="16" s="1"/>
  <c r="AF43" i="16"/>
  <c r="AQ43" i="16" s="1"/>
  <c r="AY8" i="16"/>
  <c r="BB25" i="16"/>
  <c r="BH25" i="16" s="1"/>
  <c r="AX25" i="16"/>
  <c r="BD25" i="16"/>
  <c r="BJ25" i="16" s="1"/>
  <c r="AU25" i="16"/>
  <c r="BC25" i="16"/>
  <c r="BI25" i="16" s="1"/>
  <c r="BC99" i="16"/>
  <c r="BI99" i="16" s="1"/>
  <c r="BD99" i="16"/>
  <c r="BJ99" i="16" s="1"/>
  <c r="AX99" i="16"/>
  <c r="AU99" i="16"/>
  <c r="AZ99" i="16"/>
  <c r="BB99" i="16"/>
  <c r="BH99" i="16" s="1"/>
  <c r="AF9" i="16"/>
  <c r="AQ9" i="16" s="1"/>
  <c r="AC9" i="16"/>
  <c r="AN9" i="16" s="1"/>
  <c r="AG18" i="16"/>
  <c r="AR18" i="16" s="1"/>
  <c r="AY18" i="16" s="1"/>
  <c r="AH18" i="16"/>
  <c r="AS18" i="16" s="1"/>
  <c r="AZ18" i="16" s="1"/>
  <c r="AE48" i="16"/>
  <c r="AP48" i="16" s="1"/>
  <c r="AW48" i="16" s="1"/>
  <c r="AI48" i="16"/>
  <c r="AF67" i="16"/>
  <c r="AQ67" i="16" s="1"/>
  <c r="AC67" i="16"/>
  <c r="AN67" i="16" s="1"/>
  <c r="AY84" i="16"/>
  <c r="BB84" i="16"/>
  <c r="BH84" i="16" s="1"/>
  <c r="BC84" i="16"/>
  <c r="BI84" i="16" s="1"/>
  <c r="BD84" i="16"/>
  <c r="BJ84" i="16" s="1"/>
  <c r="AX84" i="16"/>
  <c r="AU84" i="16"/>
  <c r="AE88" i="16"/>
  <c r="AP88" i="16" s="1"/>
  <c r="AW88" i="16" s="1"/>
  <c r="Y65" i="16"/>
  <c r="AU20" i="16"/>
  <c r="BB20" i="16"/>
  <c r="BH20" i="16" s="1"/>
  <c r="AX20" i="16"/>
  <c r="AD45" i="16"/>
  <c r="AO45" i="16" s="1"/>
  <c r="AV45" i="16" s="1"/>
  <c r="AX59" i="16"/>
  <c r="BD59" i="16"/>
  <c r="BJ59" i="16" s="1"/>
  <c r="AU59" i="16"/>
  <c r="BB59" i="16"/>
  <c r="BH59" i="16" s="1"/>
  <c r="BC59" i="16"/>
  <c r="BI59" i="16" s="1"/>
  <c r="AG14" i="16"/>
  <c r="AR14" i="16" s="1"/>
  <c r="AY14" i="16" s="1"/>
  <c r="AH14" i="16"/>
  <c r="AS14" i="16" s="1"/>
  <c r="AZ14" i="16" s="1"/>
  <c r="AZ20" i="16"/>
  <c r="AX17" i="16"/>
  <c r="Y29" i="16"/>
  <c r="X29" i="16"/>
  <c r="AG77" i="16"/>
  <c r="AR77" i="16" s="1"/>
  <c r="AY77" i="16" s="1"/>
  <c r="BB53" i="16"/>
  <c r="BH53" i="16" s="1"/>
  <c r="AU53" i="16"/>
  <c r="BC53" i="16"/>
  <c r="BI53" i="16" s="1"/>
  <c r="BD53" i="16"/>
  <c r="BJ53" i="16" s="1"/>
  <c r="BB50" i="16"/>
  <c r="BH50" i="16" s="1"/>
  <c r="BD50" i="16"/>
  <c r="BJ50" i="16" s="1"/>
  <c r="AU50" i="16"/>
  <c r="AX50" i="16"/>
  <c r="BC50" i="16"/>
  <c r="BI50" i="16" s="1"/>
  <c r="BB34" i="16"/>
  <c r="BH34" i="16" s="1"/>
  <c r="BC34" i="16"/>
  <c r="BI34" i="16" s="1"/>
  <c r="AU34" i="16"/>
  <c r="BD34" i="16"/>
  <c r="BJ34" i="16" s="1"/>
  <c r="AH67" i="16"/>
  <c r="AS67" i="16" s="1"/>
  <c r="AF76" i="16"/>
  <c r="AQ76" i="16" s="1"/>
  <c r="AX76" i="16" s="1"/>
  <c r="BB47" i="16"/>
  <c r="AX47" i="16"/>
  <c r="BD47" i="16"/>
  <c r="BJ47" i="16" s="1"/>
  <c r="AU47" i="16"/>
  <c r="BC47" i="16"/>
  <c r="BI47" i="16" s="1"/>
  <c r="AD88" i="16"/>
  <c r="AO88" i="16" s="1"/>
  <c r="AV88" i="16" s="1"/>
  <c r="AC92" i="16"/>
  <c r="AN92" i="16" s="1"/>
  <c r="AF92" i="16"/>
  <c r="AQ92" i="16" s="1"/>
  <c r="BE79" i="16"/>
  <c r="BK79" i="16" s="1"/>
  <c r="BF79" i="16"/>
  <c r="BL79" i="16" s="1"/>
  <c r="BG79" i="16"/>
  <c r="BM79" i="16" s="1"/>
  <c r="X78" i="16"/>
  <c r="Y78" i="16"/>
  <c r="AF4" i="16"/>
  <c r="AQ4" i="16" s="1"/>
  <c r="AX4" i="16" s="1"/>
  <c r="AH15" i="16"/>
  <c r="AS15" i="16" s="1"/>
  <c r="AI24" i="16"/>
  <c r="AE24" i="16"/>
  <c r="AP24" i="16" s="1"/>
  <c r="AW24" i="16" s="1"/>
  <c r="AD24" i="16"/>
  <c r="AO24" i="16" s="1"/>
  <c r="AV24" i="16" s="1"/>
  <c r="AD36" i="16"/>
  <c r="AO36" i="16" s="1"/>
  <c r="AI36" i="16"/>
  <c r="AE36" i="16"/>
  <c r="AP36" i="16" s="1"/>
  <c r="BF20" i="16"/>
  <c r="BL20" i="16" s="1"/>
  <c r="BG20" i="16"/>
  <c r="BM20" i="16" s="1"/>
  <c r="BE20" i="16"/>
  <c r="BK20" i="16" s="1"/>
  <c r="AU44" i="16"/>
  <c r="BB44" i="16"/>
  <c r="BH44" i="16" s="1"/>
  <c r="BC44" i="16"/>
  <c r="BI44" i="16" s="1"/>
  <c r="BD44" i="16"/>
  <c r="BJ44" i="16" s="1"/>
  <c r="BG11" i="16"/>
  <c r="BM11" i="16" s="1"/>
  <c r="BF11" i="16"/>
  <c r="BL11" i="16" s="1"/>
  <c r="BE11" i="16"/>
  <c r="BK11" i="16" s="1"/>
  <c r="AC19" i="16"/>
  <c r="AN19" i="16" s="1"/>
  <c r="AF19" i="16"/>
  <c r="AQ19" i="16" s="1"/>
  <c r="AC46" i="16"/>
  <c r="AN46" i="16" s="1"/>
  <c r="AF46" i="16"/>
  <c r="AQ46" i="16" s="1"/>
  <c r="AU5" i="16"/>
  <c r="BB5" i="16"/>
  <c r="BH5" i="16" s="1"/>
  <c r="BC5" i="16"/>
  <c r="BI5" i="16" s="1"/>
  <c r="AY5" i="16"/>
  <c r="BD5" i="16"/>
  <c r="BJ5" i="16" s="1"/>
  <c r="AE67" i="16"/>
  <c r="AP67" i="16" s="1"/>
  <c r="AH84" i="16"/>
  <c r="AS84" i="16" s="1"/>
  <c r="AZ84" i="16" s="1"/>
  <c r="Y47" i="16"/>
  <c r="BB80" i="16"/>
  <c r="BH80" i="16" s="1"/>
  <c r="AZ80" i="16"/>
  <c r="BG37" i="16"/>
  <c r="BM37" i="16" s="1"/>
  <c r="BF37" i="16"/>
  <c r="BL37" i="16" s="1"/>
  <c r="BE37" i="16"/>
  <c r="BK37" i="16" s="1"/>
  <c r="BG7" i="16"/>
  <c r="BM7" i="16" s="1"/>
  <c r="AE15" i="16"/>
  <c r="AP15" i="16" s="1"/>
  <c r="AI15" i="16"/>
  <c r="AD15" i="16"/>
  <c r="AO15" i="16" s="1"/>
  <c r="Y16" i="16"/>
  <c r="X16" i="16"/>
  <c r="AX8" i="16"/>
  <c r="BE23" i="16"/>
  <c r="BK23" i="16" s="1"/>
  <c r="BG23" i="16"/>
  <c r="BM23" i="16" s="1"/>
  <c r="BF23" i="16"/>
  <c r="BL23" i="16" s="1"/>
  <c r="X19" i="16"/>
  <c r="Y19" i="16"/>
  <c r="X46" i="16"/>
  <c r="Y46" i="16"/>
  <c r="AC52" i="16"/>
  <c r="AN52" i="16" s="1"/>
  <c r="AF52" i="16"/>
  <c r="AQ52" i="16" s="1"/>
  <c r="Y59" i="16"/>
  <c r="X59" i="16"/>
  <c r="BE84" i="16"/>
  <c r="BK84" i="16" s="1"/>
  <c r="BG84" i="16"/>
  <c r="BM84" i="16" s="1"/>
  <c r="BF84" i="16"/>
  <c r="BL84" i="16" s="1"/>
  <c r="BE56" i="16"/>
  <c r="BK56" i="16" s="1"/>
  <c r="BF56" i="16"/>
  <c r="BL56" i="16" s="1"/>
  <c r="BG56" i="16"/>
  <c r="BM56" i="16" s="1"/>
  <c r="X85" i="16"/>
  <c r="Y85" i="16"/>
  <c r="X12" i="16"/>
  <c r="Y12" i="16"/>
  <c r="BF50" i="16"/>
  <c r="BL50" i="16" s="1"/>
  <c r="BG50" i="16"/>
  <c r="BM50" i="16" s="1"/>
  <c r="BE50" i="16"/>
  <c r="BK50" i="16" s="1"/>
  <c r="AC66" i="16"/>
  <c r="AN66" i="16" s="1"/>
  <c r="BE10" i="16"/>
  <c r="BK10" i="16" s="1"/>
  <c r="BF10" i="16"/>
  <c r="BL10" i="16" s="1"/>
  <c r="BG10" i="16"/>
  <c r="BM10" i="16" s="1"/>
  <c r="AU41" i="16"/>
  <c r="BC41" i="16"/>
  <c r="BI41" i="16" s="1"/>
  <c r="BF48" i="16"/>
  <c r="BL48" i="16" s="1"/>
  <c r="BG48" i="16"/>
  <c r="BM48" i="16" s="1"/>
  <c r="BE48" i="16"/>
  <c r="AD10" i="16"/>
  <c r="AO10" i="16" s="1"/>
  <c r="AV10" i="16" s="1"/>
  <c r="AI10" i="16"/>
  <c r="AC55" i="16"/>
  <c r="AN55" i="16" s="1"/>
  <c r="AF55" i="16"/>
  <c r="AQ55" i="16" s="1"/>
  <c r="AD80" i="16"/>
  <c r="AO80" i="16" s="1"/>
  <c r="AV80" i="16" s="1"/>
  <c r="AE80" i="16"/>
  <c r="AP80" i="16" s="1"/>
  <c r="AW80" i="16" s="1"/>
  <c r="AI80" i="16"/>
  <c r="AX86" i="16"/>
  <c r="AZ86" i="16"/>
  <c r="BE61" i="16"/>
  <c r="BK61" i="16" s="1"/>
  <c r="BF61" i="16"/>
  <c r="BL61" i="16" s="1"/>
  <c r="BG61" i="16"/>
  <c r="BM61" i="16" s="1"/>
  <c r="AU8" i="16"/>
  <c r="BB8" i="16"/>
  <c r="BH8" i="16" s="1"/>
  <c r="AW8" i="16"/>
  <c r="BC8" i="16"/>
  <c r="BI8" i="16" s="1"/>
  <c r="BD8" i="16"/>
  <c r="BJ8" i="16" s="1"/>
  <c r="BE59" i="16"/>
  <c r="BK59" i="16" s="1"/>
  <c r="BF59" i="16"/>
  <c r="BL59" i="16" s="1"/>
  <c r="BG59" i="16"/>
  <c r="BM59" i="16" s="1"/>
  <c r="AE95" i="16"/>
  <c r="AP95" i="16" s="1"/>
  <c r="AW95" i="16" s="1"/>
  <c r="AU7" i="16"/>
  <c r="BB7" i="16"/>
  <c r="BD7" i="16"/>
  <c r="BJ7" i="16" s="1"/>
  <c r="BC7" i="16"/>
  <c r="BI7" i="16" s="1"/>
  <c r="AD30" i="16"/>
  <c r="AO30" i="16" s="1"/>
  <c r="AE30" i="16"/>
  <c r="AP30" i="16" s="1"/>
  <c r="X50" i="16"/>
  <c r="Y50" i="16"/>
  <c r="AD27" i="16"/>
  <c r="AO27" i="16" s="1"/>
  <c r="AV27" i="16" s="1"/>
  <c r="AI27" i="16"/>
  <c r="AE27" i="16"/>
  <c r="AP27" i="16" s="1"/>
  <c r="AW27" i="16" s="1"/>
  <c r="AX61" i="16"/>
  <c r="AC35" i="16"/>
  <c r="AN35" i="16" s="1"/>
  <c r="AU69" i="16"/>
  <c r="BB69" i="16"/>
  <c r="BH69" i="16" s="1"/>
  <c r="BC69" i="16"/>
  <c r="BI69" i="16" s="1"/>
  <c r="BD69" i="16"/>
  <c r="BJ69" i="16" s="1"/>
  <c r="AU89" i="16"/>
  <c r="BE81" i="16"/>
  <c r="BK81" i="16" s="1"/>
  <c r="BG81" i="16"/>
  <c r="BM81" i="16" s="1"/>
  <c r="BF81" i="16"/>
  <c r="BL81" i="16" s="1"/>
  <c r="BB89" i="16"/>
  <c r="BH89" i="16" s="1"/>
  <c r="AX89" i="16"/>
  <c r="BC89" i="16"/>
  <c r="BI89" i="16" s="1"/>
  <c r="BD89" i="16"/>
  <c r="BJ89" i="16" s="1"/>
  <c r="BD71" i="16"/>
  <c r="BJ71" i="16" s="1"/>
  <c r="BB71" i="16"/>
  <c r="BH71" i="16" s="1"/>
  <c r="BC71" i="16"/>
  <c r="BI71" i="16" s="1"/>
  <c r="AU71" i="16"/>
  <c r="AD73" i="16"/>
  <c r="AO73" i="16" s="1"/>
  <c r="AV73" i="16" s="1"/>
  <c r="AE73" i="16"/>
  <c r="AP73" i="16" s="1"/>
  <c r="AW73" i="16" s="1"/>
  <c r="Y102" i="16"/>
  <c r="AU10" i="16"/>
  <c r="AX10" i="16"/>
  <c r="BD10" i="16"/>
  <c r="BJ10" i="16" s="1"/>
  <c r="AZ10" i="16"/>
  <c r="AW10" i="16"/>
  <c r="AF13" i="16"/>
  <c r="AQ13" i="16" s="1"/>
  <c r="AX13" i="16" s="1"/>
  <c r="AX28" i="16"/>
  <c r="AC30" i="16"/>
  <c r="AN30" i="16" s="1"/>
  <c r="AF30" i="16"/>
  <c r="AQ30" i="16" s="1"/>
  <c r="AF6" i="16"/>
  <c r="AQ6" i="16" s="1"/>
  <c r="AC6" i="16"/>
  <c r="AN6" i="16" s="1"/>
  <c r="BB28" i="16"/>
  <c r="BH28" i="16" s="1"/>
  <c r="AU28" i="16"/>
  <c r="BD28" i="16"/>
  <c r="BJ28" i="16" s="1"/>
  <c r="BC28" i="16"/>
  <c r="BI28" i="16" s="1"/>
  <c r="AX69" i="16"/>
  <c r="AD91" i="16"/>
  <c r="AO91" i="16" s="1"/>
  <c r="AV91" i="16" s="1"/>
  <c r="AI91" i="16"/>
  <c r="BB72" i="16"/>
  <c r="BH72" i="16" s="1"/>
  <c r="BC72" i="16"/>
  <c r="BI72" i="16" s="1"/>
  <c r="AZ72" i="16"/>
  <c r="BD72" i="16"/>
  <c r="BJ72" i="16" s="1"/>
  <c r="AH95" i="16"/>
  <c r="AS95" i="16" s="1"/>
  <c r="AZ95" i="16" s="1"/>
  <c r="AG95" i="16"/>
  <c r="AR95" i="16" s="1"/>
  <c r="AY95" i="16" s="1"/>
  <c r="BF74" i="16"/>
  <c r="BL74" i="16" s="1"/>
  <c r="BE74" i="16"/>
  <c r="BK74" i="16" s="1"/>
  <c r="BG74" i="16"/>
  <c r="BM74" i="16" s="1"/>
  <c r="AU4" i="16"/>
  <c r="BB4" i="16"/>
  <c r="BH4" i="16" s="1"/>
  <c r="BD4" i="16"/>
  <c r="BJ4" i="16" s="1"/>
  <c r="BC4" i="16"/>
  <c r="BI4" i="16" s="1"/>
  <c r="AI76" i="16"/>
  <c r="AX11" i="16"/>
  <c r="AU26" i="16"/>
  <c r="AV26" i="16"/>
  <c r="BB26" i="16"/>
  <c r="BH26" i="16" s="1"/>
  <c r="BC26" i="16"/>
  <c r="BI26" i="16" s="1"/>
  <c r="BD26" i="16"/>
  <c r="BJ26" i="16" s="1"/>
  <c r="AU16" i="16"/>
  <c r="BB16" i="16"/>
  <c r="BH16" i="16" s="1"/>
  <c r="BD16" i="16"/>
  <c r="BJ16" i="16" s="1"/>
  <c r="BC16" i="16"/>
  <c r="BI16" i="16" s="1"/>
  <c r="AG40" i="16"/>
  <c r="AR40" i="16" s="1"/>
  <c r="AY40" i="16" s="1"/>
  <c r="Y25" i="16"/>
  <c r="BE51" i="16"/>
  <c r="BK51" i="16" s="1"/>
  <c r="BF51" i="16"/>
  <c r="BL51" i="16" s="1"/>
  <c r="BG51" i="16"/>
  <c r="BM51" i="16" s="1"/>
  <c r="X53" i="16"/>
  <c r="Y53" i="16"/>
  <c r="AU57" i="16"/>
  <c r="BC57" i="16"/>
  <c r="BI57" i="16" s="1"/>
  <c r="AV57" i="16"/>
  <c r="AX57" i="16"/>
  <c r="BG28" i="16"/>
  <c r="BM28" i="16" s="1"/>
  <c r="BF28" i="16"/>
  <c r="BL28" i="16" s="1"/>
  <c r="BE28" i="16"/>
  <c r="BK28" i="16" s="1"/>
  <c r="AX79" i="16"/>
  <c r="Y87" i="16"/>
  <c r="X87" i="16"/>
  <c r="AD51" i="16"/>
  <c r="AO51" i="16" s="1"/>
  <c r="AV51" i="16" s="1"/>
  <c r="AI51" i="16"/>
  <c r="AY44" i="16"/>
  <c r="AX44" i="16"/>
  <c r="AX72" i="16"/>
  <c r="AU56" i="16"/>
  <c r="AX56" i="16"/>
  <c r="X49" i="16"/>
  <c r="Y49" i="16"/>
  <c r="AD90" i="16"/>
  <c r="AO90" i="16" s="1"/>
  <c r="AV90" i="16" s="1"/>
  <c r="AE90" i="16"/>
  <c r="AP90" i="16" s="1"/>
  <c r="AW90" i="16" s="1"/>
  <c r="BF97" i="16"/>
  <c r="BL97" i="16" s="1"/>
  <c r="BE97" i="16"/>
  <c r="BK97" i="16" s="1"/>
  <c r="BG97" i="16"/>
  <c r="BM97" i="16" s="1"/>
  <c r="X4" i="16"/>
  <c r="Y4" i="16"/>
  <c r="AD5" i="16"/>
  <c r="AO5" i="16" s="1"/>
  <c r="AV5" i="16" s="1"/>
  <c r="AE5" i="16"/>
  <c r="AP5" i="16" s="1"/>
  <c r="AW5" i="16" s="1"/>
  <c r="X22" i="16"/>
  <c r="Y22" i="16"/>
  <c r="BG8" i="16"/>
  <c r="BM8" i="16" s="1"/>
  <c r="BE8" i="16"/>
  <c r="BK8" i="16" s="1"/>
  <c r="BF8" i="16"/>
  <c r="BL8" i="16" s="1"/>
  <c r="AE11" i="16"/>
  <c r="AP11" i="16" s="1"/>
  <c r="AW11" i="16" s="1"/>
  <c r="AI11" i="16"/>
  <c r="AD11" i="16"/>
  <c r="AO11" i="16" s="1"/>
  <c r="AV11" i="16" s="1"/>
  <c r="Y35" i="16"/>
  <c r="X35" i="16"/>
  <c r="BB95" i="16"/>
  <c r="BH95" i="16" s="1"/>
  <c r="AU95" i="16"/>
  <c r="BC95" i="16"/>
  <c r="BI95" i="16" s="1"/>
  <c r="BD95" i="16"/>
  <c r="BJ95" i="16" s="1"/>
  <c r="AG73" i="16"/>
  <c r="AR73" i="16" s="1"/>
  <c r="AY73" i="16" s="1"/>
  <c r="AG57" i="16"/>
  <c r="AR57" i="16" s="1"/>
  <c r="AY57" i="16" s="1"/>
  <c r="AX74" i="16"/>
  <c r="BC76" i="16"/>
  <c r="BI76" i="16" s="1"/>
  <c r="BD76" i="16"/>
  <c r="BJ76" i="16" s="1"/>
  <c r="AU76" i="16"/>
  <c r="BB76" i="16"/>
  <c r="BH76" i="16" s="1"/>
  <c r="X7" i="16"/>
  <c r="Y7" i="16"/>
  <c r="AH31" i="16"/>
  <c r="AS31" i="16" s="1"/>
  <c r="AZ31" i="16" s="1"/>
  <c r="AH30" i="16"/>
  <c r="AS30" i="16" s="1"/>
  <c r="AG30" i="16"/>
  <c r="AR30" i="16" s="1"/>
  <c r="AX98" i="16"/>
  <c r="BC58" i="16"/>
  <c r="BI58" i="16" s="1"/>
  <c r="AX58" i="16"/>
  <c r="AY58" i="16"/>
  <c r="BD58" i="16"/>
  <c r="BJ58" i="16" s="1"/>
  <c r="AU58" i="16"/>
  <c r="BB58" i="16"/>
  <c r="BH58" i="16" s="1"/>
  <c r="X72" i="16"/>
  <c r="BE78" i="16"/>
  <c r="BK78" i="16" s="1"/>
  <c r="BF78" i="16"/>
  <c r="BL78" i="16" s="1"/>
  <c r="BG78" i="16"/>
  <c r="BM78" i="16" s="1"/>
  <c r="BE32" i="16"/>
  <c r="BK32" i="16" s="1"/>
  <c r="BG32" i="16"/>
  <c r="BM32" i="16" s="1"/>
  <c r="BF32" i="16"/>
  <c r="BL32" i="16" s="1"/>
  <c r="AU23" i="16"/>
  <c r="BB23" i="16"/>
  <c r="BH23" i="16" s="1"/>
  <c r="BC23" i="16"/>
  <c r="BI23" i="16" s="1"/>
  <c r="AX23" i="16"/>
  <c r="BD23" i="16"/>
  <c r="BJ23" i="16" s="1"/>
  <c r="BF38" i="16"/>
  <c r="BL38" i="16" s="1"/>
  <c r="BE38" i="16"/>
  <c r="BG38" i="16"/>
  <c r="BM38" i="16" s="1"/>
  <c r="AX62" i="16"/>
  <c r="AZ62" i="16"/>
  <c r="AC33" i="16"/>
  <c r="AN33" i="16" s="1"/>
  <c r="AF33" i="16"/>
  <c r="AQ33" i="16" s="1"/>
  <c r="AE26" i="16"/>
  <c r="AP26" i="16" s="1"/>
  <c r="AW26" i="16" s="1"/>
  <c r="AI26" i="16"/>
  <c r="BE60" i="16"/>
  <c r="BK60" i="16" s="1"/>
  <c r="BF60" i="16"/>
  <c r="BL60" i="16" s="1"/>
  <c r="BG60" i="16"/>
  <c r="BM60" i="16" s="1"/>
  <c r="BF49" i="16"/>
  <c r="BL49" i="16" s="1"/>
  <c r="BG49" i="16"/>
  <c r="BM49" i="16" s="1"/>
  <c r="BE49" i="16"/>
  <c r="BK49" i="16" s="1"/>
  <c r="AU94" i="16"/>
  <c r="AE31" i="16"/>
  <c r="AP31" i="16" s="1"/>
  <c r="AW31" i="16" s="1"/>
  <c r="AI31" i="16"/>
  <c r="AD31" i="16"/>
  <c r="AO31" i="16" s="1"/>
  <c r="AV31" i="16" s="1"/>
  <c r="BF22" i="16"/>
  <c r="BL22" i="16" s="1"/>
  <c r="BF5" i="16"/>
  <c r="BL5" i="16" s="1"/>
  <c r="X33" i="16"/>
  <c r="Y33" i="16"/>
  <c r="AG63" i="16"/>
  <c r="AR63" i="16" s="1"/>
  <c r="AY63" i="16" s="1"/>
  <c r="AH63" i="16"/>
  <c r="AS63" i="16" s="1"/>
  <c r="AZ63" i="16" s="1"/>
  <c r="AX83" i="16"/>
  <c r="X60" i="16"/>
  <c r="Y60" i="16"/>
  <c r="AD86" i="16"/>
  <c r="AO86" i="16" s="1"/>
  <c r="AV86" i="16" s="1"/>
  <c r="AE86" i="16"/>
  <c r="AP86" i="16" s="1"/>
  <c r="AW86" i="16" s="1"/>
  <c r="Y91" i="16"/>
  <c r="BE58" i="16"/>
  <c r="BK58" i="16" s="1"/>
  <c r="BF58" i="16"/>
  <c r="BL58" i="16" s="1"/>
  <c r="BG58" i="16"/>
  <c r="BM58" i="16" s="1"/>
  <c r="AG90" i="16"/>
  <c r="AR90" i="16" s="1"/>
  <c r="AY90" i="16" s="1"/>
  <c r="BE98" i="16"/>
  <c r="BK98" i="16" s="1"/>
  <c r="BF98" i="16"/>
  <c r="BL98" i="16" s="1"/>
  <c r="BG98" i="16"/>
  <c r="BM98" i="16" s="1"/>
  <c r="AG99" i="16"/>
  <c r="AR99" i="16" s="1"/>
  <c r="AY99" i="16" s="1"/>
  <c r="AF70" i="16"/>
  <c r="AQ70" i="16" s="1"/>
  <c r="AC70" i="16"/>
  <c r="AN70" i="16" s="1"/>
  <c r="AI34" i="16"/>
  <c r="BE73" i="16"/>
  <c r="BK73" i="16" s="1"/>
  <c r="BF73" i="16"/>
  <c r="BL73" i="16" s="1"/>
  <c r="BG73" i="16"/>
  <c r="BM73" i="16" s="1"/>
  <c r="AI63" i="16"/>
  <c r="AG72" i="16"/>
  <c r="AR72" i="16" s="1"/>
  <c r="AY72" i="16" s="1"/>
  <c r="BE93" i="16"/>
  <c r="BK93" i="16" s="1"/>
  <c r="BF93" i="16"/>
  <c r="BL93" i="16" s="1"/>
  <c r="BG93" i="16"/>
  <c r="BM93" i="16" s="1"/>
  <c r="AX60" i="16"/>
  <c r="BB81" i="16"/>
  <c r="BH81" i="16" s="1"/>
  <c r="BD81" i="16"/>
  <c r="BJ81" i="16" s="1"/>
  <c r="AU81" i="16"/>
  <c r="BC81" i="16"/>
  <c r="BI81" i="16" s="1"/>
  <c r="AX81" i="16"/>
  <c r="AG20" i="16"/>
  <c r="AR20" i="16" s="1"/>
  <c r="AY20" i="16" s="1"/>
  <c r="BD49" i="16"/>
  <c r="BJ49" i="16" s="1"/>
  <c r="BC49" i="16"/>
  <c r="BI49" i="16" s="1"/>
  <c r="AX49" i="16"/>
  <c r="AU49" i="16"/>
  <c r="BB49" i="16"/>
  <c r="BH49" i="16" s="1"/>
  <c r="AU54" i="16"/>
  <c r="BB54" i="16"/>
  <c r="BH54" i="16" s="1"/>
  <c r="BD54" i="16"/>
  <c r="BJ54" i="16" s="1"/>
  <c r="BC54" i="16"/>
  <c r="BI54" i="16" s="1"/>
  <c r="BE99" i="16"/>
  <c r="BK99" i="16" s="1"/>
  <c r="BF99" i="16"/>
  <c r="BL99" i="16" s="1"/>
  <c r="BG99" i="16"/>
  <c r="BM99" i="16" s="1"/>
  <c r="BF89" i="16"/>
  <c r="BL89" i="16" s="1"/>
  <c r="BG89" i="16"/>
  <c r="BM89" i="16" s="1"/>
  <c r="BE89" i="16"/>
  <c r="BK89" i="16" s="1"/>
  <c r="AZ96" i="16"/>
  <c r="AU14" i="16"/>
  <c r="BB14" i="16"/>
  <c r="BH14" i="16" s="1"/>
  <c r="AX14" i="16"/>
  <c r="AG24" i="16"/>
  <c r="AR24" i="16" s="1"/>
  <c r="AY24" i="16" s="1"/>
  <c r="AH24" i="16"/>
  <c r="AS24" i="16" s="1"/>
  <c r="AZ24" i="16" s="1"/>
  <c r="AI21" i="16"/>
  <c r="AD21" i="16"/>
  <c r="AO21" i="16" s="1"/>
  <c r="AV21" i="16" s="1"/>
  <c r="AE21" i="16"/>
  <c r="AP21" i="16" s="1"/>
  <c r="AW21" i="16" s="1"/>
  <c r="AF15" i="16"/>
  <c r="AQ15" i="16" s="1"/>
  <c r="AC15" i="16"/>
  <c r="AN15" i="16" s="1"/>
  <c r="BB22" i="16"/>
  <c r="BH22" i="16" s="1"/>
  <c r="AX22" i="16"/>
  <c r="BD22" i="16"/>
  <c r="BJ22" i="16" s="1"/>
  <c r="BC22" i="16"/>
  <c r="BI22" i="16" s="1"/>
  <c r="AU22" i="16"/>
  <c r="Y32" i="16"/>
  <c r="BB75" i="16"/>
  <c r="AW75" i="16"/>
  <c r="BD75" i="16"/>
  <c r="BJ75" i="16" s="1"/>
  <c r="AX75" i="16"/>
  <c r="BC75" i="16"/>
  <c r="BI75" i="16" s="1"/>
  <c r="AU75" i="16"/>
  <c r="BE75" i="16"/>
  <c r="BK75" i="16" s="1"/>
  <c r="BF75" i="16"/>
  <c r="BL75" i="16" s="1"/>
  <c r="BG75" i="16"/>
  <c r="BM75" i="16" s="1"/>
  <c r="AE57" i="16"/>
  <c r="AP57" i="16" s="1"/>
  <c r="AW57" i="16" s="1"/>
  <c r="AI57" i="16"/>
  <c r="BE62" i="16"/>
  <c r="BK62" i="16" s="1"/>
  <c r="BF62" i="16"/>
  <c r="BL62" i="16" s="1"/>
  <c r="BG62" i="16"/>
  <c r="BM62" i="16" s="1"/>
  <c r="BE72" i="16"/>
  <c r="BK72" i="16" s="1"/>
  <c r="BF72" i="16"/>
  <c r="BL72" i="16" s="1"/>
  <c r="BG72" i="16"/>
  <c r="BM72" i="16" s="1"/>
  <c r="AU82" i="16"/>
  <c r="BC82" i="16"/>
  <c r="BI82" i="16" s="1"/>
  <c r="BD82" i="16"/>
  <c r="BJ82" i="16" s="1"/>
  <c r="BB82" i="16"/>
  <c r="BH82" i="16" s="1"/>
  <c r="BE83" i="16"/>
  <c r="BK83" i="16" s="1"/>
  <c r="BF83" i="16"/>
  <c r="BL83" i="16" s="1"/>
  <c r="BG83" i="16"/>
  <c r="BM83" i="16" s="1"/>
  <c r="AX71" i="16"/>
  <c r="AF82" i="16"/>
  <c r="AQ82" i="16" s="1"/>
  <c r="AX82" i="16" s="1"/>
  <c r="BE14" i="16"/>
  <c r="BK14" i="16" s="1"/>
  <c r="BG14" i="16"/>
  <c r="BM14" i="16" s="1"/>
  <c r="BF14" i="16"/>
  <c r="BL14" i="16" s="1"/>
  <c r="BD78" i="16"/>
  <c r="BJ78" i="16" s="1"/>
  <c r="AX78" i="16"/>
  <c r="AU63" i="16"/>
  <c r="BB63" i="16"/>
  <c r="BH63" i="16" s="1"/>
  <c r="BD63" i="16"/>
  <c r="BJ63" i="16" s="1"/>
  <c r="BC63" i="16"/>
  <c r="BI63" i="16" s="1"/>
  <c r="AU100" i="16"/>
  <c r="AH98" i="16" l="1"/>
  <c r="AS98" i="16" s="1"/>
  <c r="AZ98" i="16" s="1"/>
  <c r="AI81" i="16"/>
  <c r="AE89" i="16"/>
  <c r="AP89" i="16" s="1"/>
  <c r="AW89" i="16" s="1"/>
  <c r="AE63" i="16"/>
  <c r="AP63" i="16" s="1"/>
  <c r="AW63" i="16" s="1"/>
  <c r="U1149" i="14" s="1"/>
  <c r="AI89" i="16"/>
  <c r="AH100" i="16"/>
  <c r="AS100" i="16" s="1"/>
  <c r="AZ100" i="16" s="1"/>
  <c r="AH69" i="16"/>
  <c r="AS69" i="16" s="1"/>
  <c r="AZ69" i="16" s="1"/>
  <c r="U1254" i="14" s="1"/>
  <c r="AI67" i="16"/>
  <c r="BD17" i="16"/>
  <c r="BJ17" i="16" s="1"/>
  <c r="AD62" i="16"/>
  <c r="AO62" i="16" s="1"/>
  <c r="AV62" i="16" s="1"/>
  <c r="AD40" i="16"/>
  <c r="AO40" i="16" s="1"/>
  <c r="AV40" i="16" s="1"/>
  <c r="AH21" i="16"/>
  <c r="AS21" i="16" s="1"/>
  <c r="AZ21" i="16" s="1"/>
  <c r="BC17" i="16"/>
  <c r="BI17" i="16" s="1"/>
  <c r="AE62" i="16"/>
  <c r="AP62" i="16" s="1"/>
  <c r="AW62" i="16" s="1"/>
  <c r="U1104" i="14" s="1"/>
  <c r="AI40" i="16"/>
  <c r="AI75" i="16"/>
  <c r="AE32" i="16"/>
  <c r="AP32" i="16" s="1"/>
  <c r="AW32" i="16" s="1"/>
  <c r="AE70" i="16"/>
  <c r="AP70" i="16" s="1"/>
  <c r="BD64" i="16"/>
  <c r="BJ64" i="16" s="1"/>
  <c r="AE77" i="16"/>
  <c r="AP77" i="16" s="1"/>
  <c r="AW77" i="16" s="1"/>
  <c r="BD80" i="16"/>
  <c r="BJ80" i="16" s="1"/>
  <c r="BB61" i="16"/>
  <c r="BH61" i="16" s="1"/>
  <c r="AI77" i="16"/>
  <c r="BC80" i="16"/>
  <c r="BI80" i="16" s="1"/>
  <c r="AH54" i="16"/>
  <c r="AS54" i="16" s="1"/>
  <c r="AZ54" i="16" s="1"/>
  <c r="AH45" i="16"/>
  <c r="AS45" i="16" s="1"/>
  <c r="AZ45" i="16" s="1"/>
  <c r="BB17" i="16"/>
  <c r="BH17" i="16" s="1"/>
  <c r="AG37" i="16"/>
  <c r="AR37" i="16" s="1"/>
  <c r="AY37" i="16" s="1"/>
  <c r="AH94" i="16"/>
  <c r="AS94" i="16" s="1"/>
  <c r="AZ94" i="16" s="1"/>
  <c r="AD13" i="16"/>
  <c r="AO13" i="16" s="1"/>
  <c r="AV13" i="16" s="1"/>
  <c r="BC73" i="16"/>
  <c r="BI73" i="16" s="1"/>
  <c r="BN73" i="16" s="1"/>
  <c r="T1335" i="14" s="1"/>
  <c r="BD14" i="16"/>
  <c r="BJ14" i="16" s="1"/>
  <c r="BD41" i="16"/>
  <c r="BJ41" i="16" s="1"/>
  <c r="AH8" i="16"/>
  <c r="AS8" i="16" s="1"/>
  <c r="AZ8" i="16" s="1"/>
  <c r="AD97" i="16"/>
  <c r="AO97" i="16" s="1"/>
  <c r="AV97" i="16" s="1"/>
  <c r="AI37" i="16"/>
  <c r="BC14" i="16"/>
  <c r="BI14" i="16" s="1"/>
  <c r="AE66" i="16"/>
  <c r="AP66" i="16" s="1"/>
  <c r="BB41" i="16"/>
  <c r="BH41" i="16" s="1"/>
  <c r="AI84" i="16"/>
  <c r="AE39" i="16"/>
  <c r="AP39" i="16" s="1"/>
  <c r="AW39" i="16" s="1"/>
  <c r="AD58" i="16"/>
  <c r="AO58" i="16" s="1"/>
  <c r="AV58" i="16" s="1"/>
  <c r="U1056" i="14" s="1"/>
  <c r="AD44" i="16"/>
  <c r="AO44" i="16" s="1"/>
  <c r="AV44" i="16" s="1"/>
  <c r="U789" i="14" s="1"/>
  <c r="AH13" i="16"/>
  <c r="AS13" i="16" s="1"/>
  <c r="AZ13" i="16" s="1"/>
  <c r="AD101" i="16"/>
  <c r="AO101" i="16" s="1"/>
  <c r="AV101" i="16" s="1"/>
  <c r="AE25" i="16"/>
  <c r="AP25" i="16" s="1"/>
  <c r="AW25" i="16" s="1"/>
  <c r="AE58" i="16"/>
  <c r="AP58" i="16" s="1"/>
  <c r="AW58" i="16" s="1"/>
  <c r="BD73" i="16"/>
  <c r="BJ73" i="16" s="1"/>
  <c r="BE44" i="16"/>
  <c r="BK44" i="16" s="1"/>
  <c r="BC78" i="16"/>
  <c r="BI78" i="16" s="1"/>
  <c r="BD98" i="16"/>
  <c r="BJ98" i="16" s="1"/>
  <c r="BD61" i="16"/>
  <c r="BJ61" i="16" s="1"/>
  <c r="BB78" i="16"/>
  <c r="BH78" i="16" s="1"/>
  <c r="BN78" i="16" s="1"/>
  <c r="T1428" i="14" s="1"/>
  <c r="BB10" i="16"/>
  <c r="BH10" i="16" s="1"/>
  <c r="BC61" i="16"/>
  <c r="BI61" i="16" s="1"/>
  <c r="BN61" i="16" s="1"/>
  <c r="T1092" i="14" s="1"/>
  <c r="BG100" i="16"/>
  <c r="BM100" i="16" s="1"/>
  <c r="BG54" i="16"/>
  <c r="BM54" i="16" s="1"/>
  <c r="BE100" i="16"/>
  <c r="BK100" i="16" s="1"/>
  <c r="BF54" i="16"/>
  <c r="BL54" i="16" s="1"/>
  <c r="BF100" i="16"/>
  <c r="BL100" i="16" s="1"/>
  <c r="BE54" i="16"/>
  <c r="BK54" i="16" s="1"/>
  <c r="BD57" i="16"/>
  <c r="BJ57" i="16" s="1"/>
  <c r="BC10" i="16"/>
  <c r="BI10" i="16" s="1"/>
  <c r="BC64" i="16"/>
  <c r="BI64" i="16" s="1"/>
  <c r="BC98" i="16"/>
  <c r="BI98" i="16" s="1"/>
  <c r="BD93" i="16"/>
  <c r="BJ93" i="16" s="1"/>
  <c r="BN27" i="16"/>
  <c r="T453" i="14" s="1"/>
  <c r="BD11" i="16"/>
  <c r="BJ11" i="16" s="1"/>
  <c r="AQ91" i="16"/>
  <c r="AX91" i="16" s="1"/>
  <c r="BG91" i="16"/>
  <c r="BM91" i="16" s="1"/>
  <c r="BE5" i="16"/>
  <c r="BK5" i="16" s="1"/>
  <c r="BG5" i="16"/>
  <c r="BM5" i="16" s="1"/>
  <c r="BD51" i="16"/>
  <c r="BJ51" i="16" s="1"/>
  <c r="BB51" i="16"/>
  <c r="BH51" i="16" s="1"/>
  <c r="BE22" i="16"/>
  <c r="BK22" i="16" s="1"/>
  <c r="BG95" i="16"/>
  <c r="BM95" i="16" s="1"/>
  <c r="BF29" i="16"/>
  <c r="BL29" i="16" s="1"/>
  <c r="BF87" i="16"/>
  <c r="BL87" i="16" s="1"/>
  <c r="BG87" i="16"/>
  <c r="BM87" i="16" s="1"/>
  <c r="BG29" i="16"/>
  <c r="BM29" i="16" s="1"/>
  <c r="BE95" i="16"/>
  <c r="BK95" i="16" s="1"/>
  <c r="BD79" i="16"/>
  <c r="BJ79" i="16" s="1"/>
  <c r="BD86" i="16"/>
  <c r="BJ86" i="16" s="1"/>
  <c r="BE87" i="16"/>
  <c r="BK87" i="16" s="1"/>
  <c r="BE53" i="16"/>
  <c r="BK53" i="16" s="1"/>
  <c r="BF64" i="16"/>
  <c r="BL64" i="16" s="1"/>
  <c r="BC86" i="16"/>
  <c r="BI86" i="16" s="1"/>
  <c r="BF42" i="16"/>
  <c r="BL42" i="16" s="1"/>
  <c r="BF95" i="16"/>
  <c r="BL95" i="16" s="1"/>
  <c r="BB86" i="16"/>
  <c r="BH86" i="16" s="1"/>
  <c r="BN86" i="16" s="1"/>
  <c r="T1557" i="14" s="1"/>
  <c r="BG40" i="16"/>
  <c r="BM40" i="16" s="1"/>
  <c r="BD32" i="16"/>
  <c r="BJ32" i="16" s="1"/>
  <c r="BF40" i="16"/>
  <c r="BL40" i="16" s="1"/>
  <c r="BB32" i="16"/>
  <c r="BH32" i="16" s="1"/>
  <c r="BE91" i="16"/>
  <c r="BK91" i="16" s="1"/>
  <c r="BN45" i="16"/>
  <c r="T801" i="14" s="1"/>
  <c r="BG16" i="16"/>
  <c r="BM16" i="16" s="1"/>
  <c r="BE42" i="16"/>
  <c r="BK42" i="16" s="1"/>
  <c r="BE7" i="16"/>
  <c r="BK7" i="16" s="1"/>
  <c r="BD42" i="16"/>
  <c r="BJ42" i="16" s="1"/>
  <c r="AE6" i="16"/>
  <c r="AP6" i="16" s="1"/>
  <c r="AW6" i="16" s="1"/>
  <c r="BF96" i="16"/>
  <c r="BL96" i="16" s="1"/>
  <c r="AD34" i="16"/>
  <c r="AO34" i="16" s="1"/>
  <c r="AV34" i="16" s="1"/>
  <c r="U603" i="14" s="1"/>
  <c r="BC42" i="16"/>
  <c r="BI42" i="16" s="1"/>
  <c r="AD6" i="16"/>
  <c r="AO6" i="16" s="1"/>
  <c r="BE96" i="16"/>
  <c r="BK96" i="16" s="1"/>
  <c r="BC79" i="16"/>
  <c r="BI79" i="16" s="1"/>
  <c r="BE16" i="16"/>
  <c r="BK16" i="16" s="1"/>
  <c r="AG75" i="16"/>
  <c r="AR75" i="16" s="1"/>
  <c r="AY75" i="16" s="1"/>
  <c r="U1359" i="14" s="1"/>
  <c r="AH17" i="16"/>
  <c r="AS17" i="16" s="1"/>
  <c r="AZ17" i="16" s="1"/>
  <c r="U267" i="14" s="1"/>
  <c r="AH51" i="16"/>
  <c r="AS51" i="16" s="1"/>
  <c r="AZ51" i="16" s="1"/>
  <c r="U906" i="14" s="1"/>
  <c r="BB42" i="16"/>
  <c r="BH42" i="16" s="1"/>
  <c r="AI47" i="16"/>
  <c r="AD96" i="16"/>
  <c r="AO96" i="16" s="1"/>
  <c r="AV96" i="16" s="1"/>
  <c r="AI96" i="16"/>
  <c r="AE96" i="16"/>
  <c r="AP96" i="16" s="1"/>
  <c r="AW96" i="16" s="1"/>
  <c r="BD74" i="16"/>
  <c r="BJ74" i="16" s="1"/>
  <c r="BF16" i="16"/>
  <c r="BL16" i="16" s="1"/>
  <c r="AG41" i="16"/>
  <c r="AR41" i="16" s="1"/>
  <c r="AY41" i="16" s="1"/>
  <c r="U720" i="14" s="1"/>
  <c r="U453" i="14"/>
  <c r="BG26" i="16"/>
  <c r="BM26" i="16" s="1"/>
  <c r="AD47" i="16"/>
  <c r="AO47" i="16" s="1"/>
  <c r="AV47" i="16" s="1"/>
  <c r="AH82" i="16"/>
  <c r="AS82" i="16" s="1"/>
  <c r="AZ82" i="16" s="1"/>
  <c r="BB29" i="16"/>
  <c r="BH29" i="16" s="1"/>
  <c r="AH70" i="16"/>
  <c r="AS70" i="16" s="1"/>
  <c r="AZ70" i="16" s="1"/>
  <c r="BG94" i="16"/>
  <c r="BM94" i="16" s="1"/>
  <c r="BB74" i="16"/>
  <c r="BH74" i="16" s="1"/>
  <c r="BF7" i="16"/>
  <c r="BL7" i="16" s="1"/>
  <c r="BE29" i="16"/>
  <c r="BK29" i="16" s="1"/>
  <c r="BB79" i="16"/>
  <c r="BH79" i="16" s="1"/>
  <c r="BC29" i="16"/>
  <c r="BI29" i="16" s="1"/>
  <c r="BF26" i="16"/>
  <c r="BL26" i="16" s="1"/>
  <c r="BG85" i="16"/>
  <c r="BM85" i="16" s="1"/>
  <c r="AI66" i="16"/>
  <c r="BE40" i="16"/>
  <c r="BK40" i="16" s="1"/>
  <c r="BD56" i="16"/>
  <c r="BJ56" i="16" s="1"/>
  <c r="BG65" i="16"/>
  <c r="BM65" i="16" s="1"/>
  <c r="AI102" i="16"/>
  <c r="BE26" i="16"/>
  <c r="BK26" i="16" s="1"/>
  <c r="AE83" i="16"/>
  <c r="AP83" i="16" s="1"/>
  <c r="AW83" i="16" s="1"/>
  <c r="AG36" i="16"/>
  <c r="AR36" i="16" s="1"/>
  <c r="AY36" i="16" s="1"/>
  <c r="AG6" i="16"/>
  <c r="AR6" i="16" s="1"/>
  <c r="AY6" i="16" s="1"/>
  <c r="BC93" i="16"/>
  <c r="BI93" i="16" s="1"/>
  <c r="BF85" i="16"/>
  <c r="BL85" i="16" s="1"/>
  <c r="AG9" i="16"/>
  <c r="AR9" i="16" s="1"/>
  <c r="AY9" i="16" s="1"/>
  <c r="AE100" i="16"/>
  <c r="AP100" i="16" s="1"/>
  <c r="AW100" i="16" s="1"/>
  <c r="U801" i="14"/>
  <c r="BD60" i="16"/>
  <c r="BJ60" i="16" s="1"/>
  <c r="BG22" i="16"/>
  <c r="BM22" i="16" s="1"/>
  <c r="BB98" i="16"/>
  <c r="BH98" i="16" s="1"/>
  <c r="BF65" i="16"/>
  <c r="BL65" i="16" s="1"/>
  <c r="AE102" i="16"/>
  <c r="AP102" i="16" s="1"/>
  <c r="AW102" i="16" s="1"/>
  <c r="AI18" i="16"/>
  <c r="AE9" i="16"/>
  <c r="AP9" i="16" s="1"/>
  <c r="AW9" i="16" s="1"/>
  <c r="BE34" i="16"/>
  <c r="BK34" i="16" s="1"/>
  <c r="BB85" i="16"/>
  <c r="BH85" i="16" s="1"/>
  <c r="BB93" i="16"/>
  <c r="BH93" i="16" s="1"/>
  <c r="BE85" i="16"/>
  <c r="BK85" i="16" s="1"/>
  <c r="BC51" i="16"/>
  <c r="BI51" i="16" s="1"/>
  <c r="BG42" i="16"/>
  <c r="BM42" i="16" s="1"/>
  <c r="BC56" i="16"/>
  <c r="BI56" i="16" s="1"/>
  <c r="BE65" i="16"/>
  <c r="BK65" i="16" s="1"/>
  <c r="AD9" i="16"/>
  <c r="AO9" i="16" s="1"/>
  <c r="AV9" i="16" s="1"/>
  <c r="BD96" i="16"/>
  <c r="BJ96" i="16" s="1"/>
  <c r="BD85" i="16"/>
  <c r="BJ85" i="16" s="1"/>
  <c r="AE54" i="16"/>
  <c r="AP54" i="16" s="1"/>
  <c r="AW54" i="16" s="1"/>
  <c r="U975" i="14" s="1"/>
  <c r="BN91" i="16"/>
  <c r="T1650" i="14" s="1"/>
  <c r="AI32" i="16"/>
  <c r="BC74" i="16"/>
  <c r="BI74" i="16" s="1"/>
  <c r="BB56" i="16"/>
  <c r="BH56" i="16" s="1"/>
  <c r="BB96" i="16"/>
  <c r="BH96" i="16" s="1"/>
  <c r="BC85" i="16"/>
  <c r="BI85" i="16" s="1"/>
  <c r="AG101" i="16"/>
  <c r="AR101" i="16" s="1"/>
  <c r="AY101" i="16" s="1"/>
  <c r="AN31" i="16"/>
  <c r="AU31" i="16" s="1"/>
  <c r="U534" i="14" s="1"/>
  <c r="BB31" i="16"/>
  <c r="BH31" i="16" s="1"/>
  <c r="BC31" i="16"/>
  <c r="BI31" i="16" s="1"/>
  <c r="BD31" i="16"/>
  <c r="BJ31" i="16" s="1"/>
  <c r="BC60" i="16"/>
  <c r="BI60" i="16" s="1"/>
  <c r="AD25" i="16"/>
  <c r="AO25" i="16" s="1"/>
  <c r="AV25" i="16" s="1"/>
  <c r="AE81" i="16"/>
  <c r="AP81" i="16" s="1"/>
  <c r="AW81" i="16" s="1"/>
  <c r="AI95" i="16"/>
  <c r="BB83" i="16"/>
  <c r="BH83" i="16" s="1"/>
  <c r="BB11" i="16"/>
  <c r="BH11" i="16" s="1"/>
  <c r="AH48" i="16"/>
  <c r="AS48" i="16" s="1"/>
  <c r="AZ48" i="16" s="1"/>
  <c r="U870" i="14" s="1"/>
  <c r="AH61" i="16"/>
  <c r="AS61" i="16" s="1"/>
  <c r="AZ61" i="16" s="1"/>
  <c r="AI83" i="16"/>
  <c r="AI45" i="16"/>
  <c r="BC96" i="16"/>
  <c r="BI96" i="16" s="1"/>
  <c r="AG93" i="16"/>
  <c r="AR93" i="16" s="1"/>
  <c r="AY93" i="16" s="1"/>
  <c r="AI28" i="16"/>
  <c r="AE61" i="16"/>
  <c r="AP61" i="16" s="1"/>
  <c r="AW61" i="16" s="1"/>
  <c r="AI64" i="16"/>
  <c r="BB62" i="16"/>
  <c r="BH62" i="16" s="1"/>
  <c r="BG64" i="16"/>
  <c r="BM64" i="16" s="1"/>
  <c r="AD70" i="16"/>
  <c r="AO70" i="16" s="1"/>
  <c r="AV70" i="16" s="1"/>
  <c r="BC83" i="16"/>
  <c r="BI83" i="16" s="1"/>
  <c r="BB57" i="16"/>
  <c r="BH57" i="16" s="1"/>
  <c r="BC11" i="16"/>
  <c r="BI11" i="16" s="1"/>
  <c r="AG64" i="16"/>
  <c r="AR64" i="16" s="1"/>
  <c r="AY64" i="16" s="1"/>
  <c r="BG53" i="16"/>
  <c r="BM53" i="16" s="1"/>
  <c r="BE64" i="16"/>
  <c r="BK64" i="16" s="1"/>
  <c r="BD62" i="16"/>
  <c r="BJ62" i="16" s="1"/>
  <c r="BF53" i="16"/>
  <c r="BL53" i="16" s="1"/>
  <c r="AD76" i="16"/>
  <c r="AO76" i="16" s="1"/>
  <c r="AV76" i="16" s="1"/>
  <c r="U1335" i="14"/>
  <c r="AE38" i="16"/>
  <c r="AP38" i="16" s="1"/>
  <c r="AW38" i="16" s="1"/>
  <c r="BG96" i="16"/>
  <c r="BM96" i="16" s="1"/>
  <c r="AI61" i="16"/>
  <c r="AD100" i="16"/>
  <c r="AO100" i="16" s="1"/>
  <c r="AV100" i="16" s="1"/>
  <c r="AI38" i="16"/>
  <c r="AI65" i="16"/>
  <c r="AD65" i="16"/>
  <c r="AO65" i="16" s="1"/>
  <c r="AV65" i="16" s="1"/>
  <c r="AE65" i="16"/>
  <c r="AP65" i="16" s="1"/>
  <c r="AW65" i="16" s="1"/>
  <c r="BF34" i="16"/>
  <c r="BL34" i="16" s="1"/>
  <c r="AI42" i="16"/>
  <c r="AN90" i="16"/>
  <c r="AU90" i="16" s="1"/>
  <c r="U1638" i="14" s="1"/>
  <c r="BB90" i="16"/>
  <c r="BH90" i="16" s="1"/>
  <c r="BC90" i="16"/>
  <c r="BI90" i="16" s="1"/>
  <c r="AG11" i="16"/>
  <c r="AR11" i="16" s="1"/>
  <c r="AY11" i="16" s="1"/>
  <c r="U162" i="14" s="1"/>
  <c r="AH11" i="16"/>
  <c r="AS11" i="16" s="1"/>
  <c r="AZ11" i="16" s="1"/>
  <c r="AH83" i="16"/>
  <c r="AS83" i="16" s="1"/>
  <c r="AZ83" i="16" s="1"/>
  <c r="BG34" i="16"/>
  <c r="BM34" i="16" s="1"/>
  <c r="BG18" i="16"/>
  <c r="BM18" i="16" s="1"/>
  <c r="BB60" i="16"/>
  <c r="BH60" i="16" s="1"/>
  <c r="BE18" i="16"/>
  <c r="BK18" i="16" s="1"/>
  <c r="AD93" i="16"/>
  <c r="AO93" i="16" s="1"/>
  <c r="AV93" i="16" s="1"/>
  <c r="AI93" i="16"/>
  <c r="BE94" i="16"/>
  <c r="BK94" i="16" s="1"/>
  <c r="BB64" i="16"/>
  <c r="BH64" i="16" s="1"/>
  <c r="AD18" i="16"/>
  <c r="AO18" i="16" s="1"/>
  <c r="AV18" i="16" s="1"/>
  <c r="BD20" i="16"/>
  <c r="BJ20" i="16" s="1"/>
  <c r="BN20" i="16" s="1"/>
  <c r="T336" i="14" s="1"/>
  <c r="BC32" i="16"/>
  <c r="BI32" i="16" s="1"/>
  <c r="AE84" i="16"/>
  <c r="AP84" i="16" s="1"/>
  <c r="AW84" i="16" s="1"/>
  <c r="U1533" i="14" s="1"/>
  <c r="AQ18" i="16"/>
  <c r="AX18" i="16" s="1"/>
  <c r="AI43" i="16"/>
  <c r="AE43" i="16"/>
  <c r="AP43" i="16" s="1"/>
  <c r="AW43" i="16" s="1"/>
  <c r="BF94" i="16"/>
  <c r="BL94" i="16" s="1"/>
  <c r="BC62" i="16"/>
  <c r="BI62" i="16" s="1"/>
  <c r="BD83" i="16"/>
  <c r="BJ83" i="16" s="1"/>
  <c r="BD29" i="16"/>
  <c r="BJ29" i="16" s="1"/>
  <c r="BC20" i="16"/>
  <c r="BI20" i="16" s="1"/>
  <c r="AQ101" i="16"/>
  <c r="AX101" i="16" s="1"/>
  <c r="U1836" i="14" s="1"/>
  <c r="BF101" i="16"/>
  <c r="BL101" i="16" s="1"/>
  <c r="BG101" i="16"/>
  <c r="BM101" i="16" s="1"/>
  <c r="AI101" i="16"/>
  <c r="BH47" i="16"/>
  <c r="BN47" i="16" s="1"/>
  <c r="T825" i="14" s="1"/>
  <c r="U732" i="14"/>
  <c r="AQ24" i="16"/>
  <c r="AX24" i="16" s="1"/>
  <c r="BG24" i="16"/>
  <c r="BM24" i="16" s="1"/>
  <c r="BE24" i="16"/>
  <c r="BK24" i="16" s="1"/>
  <c r="BF24" i="16"/>
  <c r="BL24" i="16" s="1"/>
  <c r="AE64" i="16"/>
  <c r="AP64" i="16" s="1"/>
  <c r="AW64" i="16" s="1"/>
  <c r="AE28" i="16"/>
  <c r="AP28" i="16" s="1"/>
  <c r="AW28" i="16" s="1"/>
  <c r="U498" i="14" s="1"/>
  <c r="AI94" i="16"/>
  <c r="AD94" i="16"/>
  <c r="AO94" i="16" s="1"/>
  <c r="AV94" i="16" s="1"/>
  <c r="AE94" i="16"/>
  <c r="AP94" i="16" s="1"/>
  <c r="AW94" i="16" s="1"/>
  <c r="AN24" i="16"/>
  <c r="AU24" i="16" s="1"/>
  <c r="BC24" i="16"/>
  <c r="BI24" i="16" s="1"/>
  <c r="BD24" i="16"/>
  <c r="BJ24" i="16" s="1"/>
  <c r="BB24" i="16"/>
  <c r="AI71" i="16"/>
  <c r="BH75" i="16"/>
  <c r="BN75" i="16" s="1"/>
  <c r="T1359" i="14" s="1"/>
  <c r="BH7" i="16"/>
  <c r="BK38" i="16"/>
  <c r="BN38" i="16" s="1"/>
  <c r="T684" i="14" s="1"/>
  <c r="BK48" i="16"/>
  <c r="BN48" i="16" s="1"/>
  <c r="T870" i="14" s="1"/>
  <c r="AI74" i="16"/>
  <c r="AD71" i="16"/>
  <c r="AO71" i="16" s="1"/>
  <c r="AV71" i="16" s="1"/>
  <c r="U1278" i="14" s="1"/>
  <c r="AG92" i="16"/>
  <c r="AR92" i="16" s="1"/>
  <c r="AY92" i="16" s="1"/>
  <c r="AH92" i="16"/>
  <c r="AS92" i="16" s="1"/>
  <c r="AZ92" i="16" s="1"/>
  <c r="BH77" i="16"/>
  <c r="BN77" i="16" s="1"/>
  <c r="T1383" i="14" s="1"/>
  <c r="AE74" i="16"/>
  <c r="AP74" i="16" s="1"/>
  <c r="AW74" i="16" s="1"/>
  <c r="AI82" i="16"/>
  <c r="BH88" i="16"/>
  <c r="AE14" i="16"/>
  <c r="AP14" i="16" s="1"/>
  <c r="AW14" i="16" s="1"/>
  <c r="AD14" i="16"/>
  <c r="AO14" i="16" s="1"/>
  <c r="AV14" i="16" s="1"/>
  <c r="BG88" i="16"/>
  <c r="BM88" i="16" s="1"/>
  <c r="AQ88" i="16"/>
  <c r="AX88" i="16" s="1"/>
  <c r="U1614" i="14" s="1"/>
  <c r="BF88" i="16"/>
  <c r="BL88" i="16" s="1"/>
  <c r="BE88" i="16"/>
  <c r="BK88" i="16" s="1"/>
  <c r="AN39" i="16"/>
  <c r="AU39" i="16" s="1"/>
  <c r="BB39" i="16"/>
  <c r="BH39" i="16" s="1"/>
  <c r="BC39" i="16"/>
  <c r="BI39" i="16" s="1"/>
  <c r="BD39" i="16"/>
  <c r="BJ39" i="16" s="1"/>
  <c r="BH40" i="16"/>
  <c r="AH71" i="16"/>
  <c r="AS71" i="16" s="1"/>
  <c r="AZ71" i="16" s="1"/>
  <c r="AN21" i="16"/>
  <c r="AU21" i="16" s="1"/>
  <c r="U348" i="14" s="1"/>
  <c r="BC21" i="16"/>
  <c r="BI21" i="16" s="1"/>
  <c r="BB21" i="16"/>
  <c r="BD21" i="16"/>
  <c r="BJ21" i="16" s="1"/>
  <c r="AH74" i="16"/>
  <c r="AS74" i="16" s="1"/>
  <c r="AZ74" i="16" s="1"/>
  <c r="AG74" i="16"/>
  <c r="AR74" i="16" s="1"/>
  <c r="AY74" i="16" s="1"/>
  <c r="U441" i="14"/>
  <c r="U1383" i="14"/>
  <c r="U336" i="14"/>
  <c r="U1452" i="14"/>
  <c r="AG81" i="16"/>
  <c r="AR81" i="16" s="1"/>
  <c r="AY81" i="16" s="1"/>
  <c r="AH81" i="16"/>
  <c r="AS81" i="16" s="1"/>
  <c r="AZ81" i="16" s="1"/>
  <c r="AH38" i="16"/>
  <c r="AS38" i="16" s="1"/>
  <c r="AZ38" i="16" s="1"/>
  <c r="AD82" i="16"/>
  <c r="AO82" i="16" s="1"/>
  <c r="AV82" i="16" s="1"/>
  <c r="U1476" i="14" s="1"/>
  <c r="U1755" i="14"/>
  <c r="U126" i="14"/>
  <c r="U708" i="14"/>
  <c r="BC35" i="16"/>
  <c r="BI35" i="16" s="1"/>
  <c r="AX35" i="16"/>
  <c r="AU35" i="16"/>
  <c r="BB35" i="16"/>
  <c r="BH35" i="16" s="1"/>
  <c r="BD35" i="16"/>
  <c r="BJ35" i="16" s="1"/>
  <c r="AG65" i="16"/>
  <c r="AR65" i="16" s="1"/>
  <c r="AY65" i="16" s="1"/>
  <c r="AH65" i="16"/>
  <c r="AS65" i="16" s="1"/>
  <c r="AZ65" i="16" s="1"/>
  <c r="AH59" i="16"/>
  <c r="AS59" i="16" s="1"/>
  <c r="AZ59" i="16" s="1"/>
  <c r="AG59" i="16"/>
  <c r="AR59" i="16" s="1"/>
  <c r="AY59" i="16" s="1"/>
  <c r="AU36" i="16"/>
  <c r="AX36" i="16"/>
  <c r="BD36" i="16"/>
  <c r="BJ36" i="16" s="1"/>
  <c r="BB36" i="16"/>
  <c r="BH36" i="16" s="1"/>
  <c r="BC36" i="16"/>
  <c r="BI36" i="16" s="1"/>
  <c r="AV36" i="16"/>
  <c r="AW36" i="16"/>
  <c r="AZ36" i="16"/>
  <c r="BB70" i="16"/>
  <c r="BH70" i="16" s="1"/>
  <c r="AU70" i="16"/>
  <c r="BC70" i="16"/>
  <c r="BI70" i="16" s="1"/>
  <c r="BD70" i="16"/>
  <c r="BJ70" i="16" s="1"/>
  <c r="AW70" i="16"/>
  <c r="AX70" i="16"/>
  <c r="AY70" i="16"/>
  <c r="BC6" i="16"/>
  <c r="BI6" i="16" s="1"/>
  <c r="AX6" i="16"/>
  <c r="BD6" i="16"/>
  <c r="BJ6" i="16" s="1"/>
  <c r="AZ6" i="16"/>
  <c r="AU6" i="16"/>
  <c r="AV6" i="16"/>
  <c r="BB6" i="16"/>
  <c r="BH6" i="16" s="1"/>
  <c r="BN89" i="16"/>
  <c r="T1626" i="14" s="1"/>
  <c r="AU66" i="16"/>
  <c r="AV66" i="16"/>
  <c r="BB66" i="16"/>
  <c r="AY66" i="16"/>
  <c r="BC66" i="16"/>
  <c r="BI66" i="16" s="1"/>
  <c r="AW66" i="16"/>
  <c r="AX66" i="16"/>
  <c r="AZ66" i="16"/>
  <c r="BD66" i="16"/>
  <c r="BJ66" i="16" s="1"/>
  <c r="BF52" i="16"/>
  <c r="BL52" i="16" s="1"/>
  <c r="BE52" i="16"/>
  <c r="BK52" i="16" s="1"/>
  <c r="BG52" i="16"/>
  <c r="BM52" i="16" s="1"/>
  <c r="BN80" i="16"/>
  <c r="T1452" i="14" s="1"/>
  <c r="BE4" i="16"/>
  <c r="BF4" i="16"/>
  <c r="BL4" i="16" s="1"/>
  <c r="BG4" i="16"/>
  <c r="BM4" i="16" s="1"/>
  <c r="BN25" i="16"/>
  <c r="T429" i="14" s="1"/>
  <c r="BE36" i="16"/>
  <c r="BK36" i="16" s="1"/>
  <c r="BF36" i="16"/>
  <c r="BL36" i="16" s="1"/>
  <c r="BG36" i="16"/>
  <c r="BM36" i="16" s="1"/>
  <c r="AH50" i="16"/>
  <c r="AS50" i="16" s="1"/>
  <c r="AZ50" i="16" s="1"/>
  <c r="AG50" i="16"/>
  <c r="AR50" i="16" s="1"/>
  <c r="AY50" i="16" s="1"/>
  <c r="AI59" i="16"/>
  <c r="AD59" i="16"/>
  <c r="AO59" i="16" s="1"/>
  <c r="AV59" i="16" s="1"/>
  <c r="AE59" i="16"/>
  <c r="AP59" i="16" s="1"/>
  <c r="AW59" i="16" s="1"/>
  <c r="BB19" i="16"/>
  <c r="BH19" i="16" s="1"/>
  <c r="AX19" i="16"/>
  <c r="BD19" i="16"/>
  <c r="BJ19" i="16" s="1"/>
  <c r="AU19" i="16"/>
  <c r="BC19" i="16"/>
  <c r="BI19" i="16" s="1"/>
  <c r="U1812" i="14"/>
  <c r="AG23" i="16"/>
  <c r="AR23" i="16" s="1"/>
  <c r="AY23" i="16" s="1"/>
  <c r="AH23" i="16"/>
  <c r="AS23" i="16" s="1"/>
  <c r="AZ23" i="16" s="1"/>
  <c r="AU33" i="16"/>
  <c r="AX33" i="16"/>
  <c r="BD33" i="16"/>
  <c r="BJ33" i="16" s="1"/>
  <c r="BC33" i="16"/>
  <c r="BI33" i="16" s="1"/>
  <c r="BB33" i="16"/>
  <c r="BH33" i="16" s="1"/>
  <c r="U1731" i="14"/>
  <c r="AG25" i="16"/>
  <c r="AR25" i="16" s="1"/>
  <c r="AY25" i="16" s="1"/>
  <c r="AH25" i="16"/>
  <c r="AS25" i="16" s="1"/>
  <c r="AZ25" i="16" s="1"/>
  <c r="AD50" i="16"/>
  <c r="AO50" i="16" s="1"/>
  <c r="AV50" i="16" s="1"/>
  <c r="AI50" i="16"/>
  <c r="AE50" i="16"/>
  <c r="AP50" i="16" s="1"/>
  <c r="AW50" i="16" s="1"/>
  <c r="U1557" i="14"/>
  <c r="BN17" i="16"/>
  <c r="T267" i="14" s="1"/>
  <c r="AE23" i="16"/>
  <c r="AP23" i="16" s="1"/>
  <c r="AW23" i="16" s="1"/>
  <c r="AD23" i="16"/>
  <c r="AO23" i="16" s="1"/>
  <c r="AV23" i="16" s="1"/>
  <c r="AI23" i="16"/>
  <c r="BF70" i="16"/>
  <c r="BL70" i="16" s="1"/>
  <c r="BG70" i="16"/>
  <c r="BM70" i="16" s="1"/>
  <c r="BE70" i="16"/>
  <c r="BK70" i="16" s="1"/>
  <c r="AG22" i="16"/>
  <c r="AR22" i="16" s="1"/>
  <c r="AY22" i="16" s="1"/>
  <c r="AH22" i="16"/>
  <c r="AS22" i="16" s="1"/>
  <c r="AZ22" i="16" s="1"/>
  <c r="BN57" i="16"/>
  <c r="T1011" i="14" s="1"/>
  <c r="BN11" i="16"/>
  <c r="T162" i="14" s="1"/>
  <c r="BE6" i="16"/>
  <c r="BK6" i="16" s="1"/>
  <c r="BF6" i="16"/>
  <c r="BL6" i="16" s="1"/>
  <c r="BG6" i="16"/>
  <c r="BM6" i="16" s="1"/>
  <c r="BN10" i="16"/>
  <c r="T150" i="14" s="1"/>
  <c r="BN71" i="16"/>
  <c r="T1278" i="14" s="1"/>
  <c r="BC52" i="16"/>
  <c r="BI52" i="16" s="1"/>
  <c r="AX52" i="16"/>
  <c r="BB52" i="16"/>
  <c r="AU52" i="16"/>
  <c r="BD52" i="16"/>
  <c r="BJ52" i="16" s="1"/>
  <c r="BF92" i="16"/>
  <c r="BL92" i="16" s="1"/>
  <c r="BG92" i="16"/>
  <c r="BM92" i="16" s="1"/>
  <c r="BE92" i="16"/>
  <c r="BK92" i="16" s="1"/>
  <c r="BE76" i="16"/>
  <c r="BK76" i="16" s="1"/>
  <c r="BF76" i="16"/>
  <c r="BL76" i="16" s="1"/>
  <c r="BG76" i="16"/>
  <c r="BM76" i="16" s="1"/>
  <c r="BN37" i="16"/>
  <c r="T639" i="14" s="1"/>
  <c r="BE82" i="16"/>
  <c r="BF82" i="16"/>
  <c r="BL82" i="16" s="1"/>
  <c r="BG82" i="16"/>
  <c r="BM82" i="16" s="1"/>
  <c r="AX15" i="16"/>
  <c r="AY15" i="16"/>
  <c r="AZ15" i="16"/>
  <c r="BB15" i="16"/>
  <c r="BH15" i="16" s="1"/>
  <c r="BD15" i="16"/>
  <c r="BJ15" i="16" s="1"/>
  <c r="AU15" i="16"/>
  <c r="AV15" i="16"/>
  <c r="AW15" i="16"/>
  <c r="BC15" i="16"/>
  <c r="BI15" i="16" s="1"/>
  <c r="AG46" i="16"/>
  <c r="AR46" i="16" s="1"/>
  <c r="AY46" i="16" s="1"/>
  <c r="AH46" i="16"/>
  <c r="AS46" i="16" s="1"/>
  <c r="AZ46" i="16" s="1"/>
  <c r="AH91" i="16"/>
  <c r="AS91" i="16" s="1"/>
  <c r="AZ91" i="16" s="1"/>
  <c r="AG91" i="16"/>
  <c r="AR91" i="16" s="1"/>
  <c r="AY91" i="16" s="1"/>
  <c r="AD35" i="16"/>
  <c r="AO35" i="16" s="1"/>
  <c r="AV35" i="16" s="1"/>
  <c r="AI35" i="16"/>
  <c r="AE35" i="16"/>
  <c r="AP35" i="16" s="1"/>
  <c r="AW35" i="16" s="1"/>
  <c r="BE15" i="16"/>
  <c r="BK15" i="16" s="1"/>
  <c r="BF15" i="16"/>
  <c r="BL15" i="16" s="1"/>
  <c r="BG15" i="16"/>
  <c r="BM15" i="16" s="1"/>
  <c r="AE46" i="16"/>
  <c r="AP46" i="16" s="1"/>
  <c r="AW46" i="16" s="1"/>
  <c r="AD46" i="16"/>
  <c r="AO46" i="16" s="1"/>
  <c r="AV46" i="16" s="1"/>
  <c r="AI46" i="16"/>
  <c r="AW12" i="16"/>
  <c r="BC12" i="16"/>
  <c r="BI12" i="16" s="1"/>
  <c r="AX12" i="16"/>
  <c r="BD12" i="16"/>
  <c r="BJ12" i="16" s="1"/>
  <c r="BB12" i="16"/>
  <c r="BH12" i="16" s="1"/>
  <c r="AU12" i="16"/>
  <c r="AU30" i="16"/>
  <c r="AW30" i="16"/>
  <c r="BC30" i="16"/>
  <c r="BI30" i="16" s="1"/>
  <c r="AX30" i="16"/>
  <c r="BD30" i="16"/>
  <c r="BJ30" i="16" s="1"/>
  <c r="AV30" i="16"/>
  <c r="AY30" i="16"/>
  <c r="AZ30" i="16"/>
  <c r="BB30" i="16"/>
  <c r="BH30" i="16" s="1"/>
  <c r="BF55" i="16"/>
  <c r="BL55" i="16" s="1"/>
  <c r="BE55" i="16"/>
  <c r="BK55" i="16" s="1"/>
  <c r="BG55" i="16"/>
  <c r="BM55" i="16" s="1"/>
  <c r="AG32" i="16"/>
  <c r="AR32" i="16" s="1"/>
  <c r="AY32" i="16" s="1"/>
  <c r="AH32" i="16"/>
  <c r="AS32" i="16" s="1"/>
  <c r="AZ32" i="16" s="1"/>
  <c r="AG102" i="16"/>
  <c r="AR102" i="16" s="1"/>
  <c r="AY102" i="16" s="1"/>
  <c r="AH102" i="16"/>
  <c r="AS102" i="16" s="1"/>
  <c r="AZ102" i="16" s="1"/>
  <c r="AZ55" i="16"/>
  <c r="AU55" i="16"/>
  <c r="BB55" i="16"/>
  <c r="BH55" i="16" s="1"/>
  <c r="AW55" i="16"/>
  <c r="BD55" i="16"/>
  <c r="BJ55" i="16" s="1"/>
  <c r="AX55" i="16"/>
  <c r="AY55" i="16"/>
  <c r="BC55" i="16"/>
  <c r="BI55" i="16" s="1"/>
  <c r="AV55" i="16"/>
  <c r="BN41" i="16"/>
  <c r="T720" i="14" s="1"/>
  <c r="AG12" i="16"/>
  <c r="AR12" i="16" s="1"/>
  <c r="AY12" i="16" s="1"/>
  <c r="AH12" i="16"/>
  <c r="AS12" i="16" s="1"/>
  <c r="AZ12" i="16" s="1"/>
  <c r="AG19" i="16"/>
  <c r="AR19" i="16" s="1"/>
  <c r="AY19" i="16" s="1"/>
  <c r="AH19" i="16"/>
  <c r="AS19" i="16" s="1"/>
  <c r="AZ19" i="16" s="1"/>
  <c r="AD16" i="16"/>
  <c r="AO16" i="16" s="1"/>
  <c r="AV16" i="16" s="1"/>
  <c r="AI16" i="16"/>
  <c r="AE16" i="16"/>
  <c r="AP16" i="16" s="1"/>
  <c r="AW16" i="16" s="1"/>
  <c r="BN84" i="16"/>
  <c r="T1533" i="14" s="1"/>
  <c r="BC68" i="16"/>
  <c r="BI68" i="16" s="1"/>
  <c r="AX68" i="16"/>
  <c r="BD68" i="16"/>
  <c r="BJ68" i="16" s="1"/>
  <c r="BB68" i="16"/>
  <c r="BH68" i="16" s="1"/>
  <c r="AU68" i="16"/>
  <c r="BE12" i="16"/>
  <c r="BK12" i="16" s="1"/>
  <c r="BF12" i="16"/>
  <c r="BL12" i="16" s="1"/>
  <c r="BG12" i="16"/>
  <c r="BM12" i="16" s="1"/>
  <c r="AE22" i="16"/>
  <c r="AP22" i="16" s="1"/>
  <c r="AW22" i="16" s="1"/>
  <c r="AD22" i="16"/>
  <c r="AO22" i="16" s="1"/>
  <c r="AV22" i="16" s="1"/>
  <c r="AI22" i="16"/>
  <c r="U639" i="14"/>
  <c r="U1800" i="14"/>
  <c r="AG49" i="16"/>
  <c r="AR49" i="16" s="1"/>
  <c r="AY49" i="16" s="1"/>
  <c r="AH49" i="16"/>
  <c r="AS49" i="16" s="1"/>
  <c r="AZ49" i="16" s="1"/>
  <c r="BN72" i="16"/>
  <c r="T1290" i="14" s="1"/>
  <c r="AD12" i="16"/>
  <c r="AO12" i="16" s="1"/>
  <c r="AV12" i="16" s="1"/>
  <c r="AE12" i="16"/>
  <c r="AP12" i="16" s="1"/>
  <c r="AI12" i="16"/>
  <c r="AE19" i="16"/>
  <c r="AP19" i="16" s="1"/>
  <c r="AW19" i="16" s="1"/>
  <c r="AI19" i="16"/>
  <c r="AD19" i="16"/>
  <c r="AO19" i="16" s="1"/>
  <c r="AV19" i="16" s="1"/>
  <c r="AH16" i="16"/>
  <c r="AS16" i="16" s="1"/>
  <c r="AZ16" i="16" s="1"/>
  <c r="AG16" i="16"/>
  <c r="AR16" i="16" s="1"/>
  <c r="AY16" i="16" s="1"/>
  <c r="BN102" i="16"/>
  <c r="T1848" i="14" s="1"/>
  <c r="BE68" i="16"/>
  <c r="BK68" i="16" s="1"/>
  <c r="BF68" i="16"/>
  <c r="BL68" i="16" s="1"/>
  <c r="BG68" i="16"/>
  <c r="BM68" i="16" s="1"/>
  <c r="AH35" i="16"/>
  <c r="AS35" i="16" s="1"/>
  <c r="AZ35" i="16" s="1"/>
  <c r="AG35" i="16"/>
  <c r="AR35" i="16" s="1"/>
  <c r="AY35" i="16" s="1"/>
  <c r="BN14" i="16"/>
  <c r="T231" i="14" s="1"/>
  <c r="AG33" i="16"/>
  <c r="AR33" i="16" s="1"/>
  <c r="AY33" i="16" s="1"/>
  <c r="AH33" i="16"/>
  <c r="AS33" i="16" s="1"/>
  <c r="AZ33" i="16" s="1"/>
  <c r="BN23" i="16"/>
  <c r="T405" i="14" s="1"/>
  <c r="AI72" i="16"/>
  <c r="AE72" i="16"/>
  <c r="AP72" i="16" s="1"/>
  <c r="AW72" i="16" s="1"/>
  <c r="AD72" i="16"/>
  <c r="AO72" i="16" s="1"/>
  <c r="AV72" i="16" s="1"/>
  <c r="AH7" i="16"/>
  <c r="AS7" i="16" s="1"/>
  <c r="AZ7" i="16" s="1"/>
  <c r="AG7" i="16"/>
  <c r="AR7" i="16" s="1"/>
  <c r="AY7" i="16" s="1"/>
  <c r="AE49" i="16"/>
  <c r="AP49" i="16" s="1"/>
  <c r="AW49" i="16" s="1"/>
  <c r="AI49" i="16"/>
  <c r="AD49" i="16"/>
  <c r="AO49" i="16" s="1"/>
  <c r="AV49" i="16" s="1"/>
  <c r="AE87" i="16"/>
  <c r="AP87" i="16" s="1"/>
  <c r="AW87" i="16" s="1"/>
  <c r="AI87" i="16"/>
  <c r="AD87" i="16"/>
  <c r="AO87" i="16" s="1"/>
  <c r="AV87" i="16" s="1"/>
  <c r="AH53" i="16"/>
  <c r="AS53" i="16" s="1"/>
  <c r="AZ53" i="16" s="1"/>
  <c r="AG53" i="16"/>
  <c r="AR53" i="16" s="1"/>
  <c r="AY53" i="16" s="1"/>
  <c r="BE13" i="16"/>
  <c r="BK13" i="16" s="1"/>
  <c r="BF13" i="16"/>
  <c r="BL13" i="16" s="1"/>
  <c r="BG13" i="16"/>
  <c r="AH85" i="16"/>
  <c r="AS85" i="16" s="1"/>
  <c r="AZ85" i="16" s="1"/>
  <c r="AG85" i="16"/>
  <c r="AR85" i="16" s="1"/>
  <c r="AY85" i="16" s="1"/>
  <c r="AH47" i="16"/>
  <c r="AS47" i="16" s="1"/>
  <c r="AZ47" i="16" s="1"/>
  <c r="AG47" i="16"/>
  <c r="AR47" i="16" s="1"/>
  <c r="AY47" i="16" s="1"/>
  <c r="AY67" i="16"/>
  <c r="BB67" i="16"/>
  <c r="BH67" i="16" s="1"/>
  <c r="BC67" i="16"/>
  <c r="BI67" i="16" s="1"/>
  <c r="BD67" i="16"/>
  <c r="BJ67" i="16" s="1"/>
  <c r="AU67" i="16"/>
  <c r="AV67" i="16"/>
  <c r="AX67" i="16"/>
  <c r="AZ67" i="16"/>
  <c r="AW67" i="16"/>
  <c r="BE43" i="16"/>
  <c r="BK43" i="16" s="1"/>
  <c r="BF43" i="16"/>
  <c r="BL43" i="16" s="1"/>
  <c r="BG43" i="16"/>
  <c r="BM43" i="16" s="1"/>
  <c r="AG52" i="16"/>
  <c r="AR52" i="16" s="1"/>
  <c r="AY52" i="16" s="1"/>
  <c r="AH52" i="16"/>
  <c r="AS52" i="16" s="1"/>
  <c r="AZ52" i="16" s="1"/>
  <c r="BN81" i="16"/>
  <c r="T1464" i="14" s="1"/>
  <c r="U150" i="14"/>
  <c r="AH4" i="16"/>
  <c r="AS4" i="16" s="1"/>
  <c r="AZ4" i="16" s="1"/>
  <c r="AG4" i="16"/>
  <c r="AR4" i="16" s="1"/>
  <c r="AY4" i="16" s="1"/>
  <c r="AH87" i="16"/>
  <c r="AS87" i="16" s="1"/>
  <c r="AZ87" i="16" s="1"/>
  <c r="AG87" i="16"/>
  <c r="AR87" i="16" s="1"/>
  <c r="AY87" i="16" s="1"/>
  <c r="BF46" i="16"/>
  <c r="BL46" i="16" s="1"/>
  <c r="BE46" i="16"/>
  <c r="BK46" i="16" s="1"/>
  <c r="BG46" i="16"/>
  <c r="BM46" i="16" s="1"/>
  <c r="BG67" i="16"/>
  <c r="BM67" i="16" s="1"/>
  <c r="BE67" i="16"/>
  <c r="BK67" i="16" s="1"/>
  <c r="BF67" i="16"/>
  <c r="BL67" i="16" s="1"/>
  <c r="AU43" i="16"/>
  <c r="BC43" i="16"/>
  <c r="BI43" i="16" s="1"/>
  <c r="AX43" i="16"/>
  <c r="BD43" i="16"/>
  <c r="BJ43" i="16" s="1"/>
  <c r="AY43" i="16"/>
  <c r="AZ43" i="16"/>
  <c r="BB43" i="16"/>
  <c r="BH43" i="16" s="1"/>
  <c r="AV43" i="16"/>
  <c r="AG56" i="16"/>
  <c r="AR56" i="16" s="1"/>
  <c r="AY56" i="16" s="1"/>
  <c r="AH56" i="16"/>
  <c r="AS56" i="16" s="1"/>
  <c r="AZ56" i="16" s="1"/>
  <c r="AD52" i="16"/>
  <c r="AO52" i="16" s="1"/>
  <c r="AV52" i="16" s="1"/>
  <c r="AE52" i="16"/>
  <c r="AP52" i="16" s="1"/>
  <c r="AW52" i="16" s="1"/>
  <c r="AI52" i="16"/>
  <c r="AH60" i="16"/>
  <c r="AS60" i="16" s="1"/>
  <c r="AZ60" i="16" s="1"/>
  <c r="AG60" i="16"/>
  <c r="AR60" i="16" s="1"/>
  <c r="AY60" i="16" s="1"/>
  <c r="BN28" i="16"/>
  <c r="T498" i="14" s="1"/>
  <c r="BE19" i="16"/>
  <c r="BK19" i="16" s="1"/>
  <c r="BF19" i="16"/>
  <c r="BL19" i="16" s="1"/>
  <c r="BG19" i="16"/>
  <c r="BM19" i="16" s="1"/>
  <c r="AD78" i="16"/>
  <c r="AO78" i="16" s="1"/>
  <c r="AV78" i="16" s="1"/>
  <c r="AE78" i="16"/>
  <c r="AP78" i="16" s="1"/>
  <c r="AW78" i="16" s="1"/>
  <c r="AI78" i="16"/>
  <c r="AH29" i="16"/>
  <c r="AS29" i="16" s="1"/>
  <c r="AZ29" i="16" s="1"/>
  <c r="AG29" i="16"/>
  <c r="AR29" i="16" s="1"/>
  <c r="AY29" i="16" s="1"/>
  <c r="BE9" i="16"/>
  <c r="BK9" i="16" s="1"/>
  <c r="BF9" i="16"/>
  <c r="BL9" i="16" s="1"/>
  <c r="BG9" i="16"/>
  <c r="BM9" i="16" s="1"/>
  <c r="AG68" i="16"/>
  <c r="AR68" i="16" s="1"/>
  <c r="AY68" i="16" s="1"/>
  <c r="AH68" i="16"/>
  <c r="AS68" i="16" s="1"/>
  <c r="AZ68" i="16" s="1"/>
  <c r="AI60" i="16"/>
  <c r="AE60" i="16"/>
  <c r="AP60" i="16" s="1"/>
  <c r="AW60" i="16" s="1"/>
  <c r="AD60" i="16"/>
  <c r="AO60" i="16" s="1"/>
  <c r="AV60" i="16" s="1"/>
  <c r="BF33" i="16"/>
  <c r="BL33" i="16" s="1"/>
  <c r="BG33" i="16"/>
  <c r="BM33" i="16" s="1"/>
  <c r="BE33" i="16"/>
  <c r="BK33" i="16" s="1"/>
  <c r="U1626" i="14"/>
  <c r="BF30" i="16"/>
  <c r="BL30" i="16" s="1"/>
  <c r="BE30" i="16"/>
  <c r="BK30" i="16" s="1"/>
  <c r="BG30" i="16"/>
  <c r="BM30" i="16" s="1"/>
  <c r="AV92" i="16"/>
  <c r="BB92" i="16"/>
  <c r="BH92" i="16" s="1"/>
  <c r="AU92" i="16"/>
  <c r="BC92" i="16"/>
  <c r="BI92" i="16" s="1"/>
  <c r="AW92" i="16"/>
  <c r="BD92" i="16"/>
  <c r="BJ92" i="16" s="1"/>
  <c r="AX92" i="16"/>
  <c r="BN59" i="16"/>
  <c r="T1068" i="14" s="1"/>
  <c r="AE33" i="16"/>
  <c r="AP33" i="16" s="1"/>
  <c r="AW33" i="16" s="1"/>
  <c r="AD33" i="16"/>
  <c r="AO33" i="16" s="1"/>
  <c r="AV33" i="16" s="1"/>
  <c r="AI33" i="16"/>
  <c r="BN58" i="16"/>
  <c r="T1056" i="14" s="1"/>
  <c r="AI7" i="16"/>
  <c r="AD7" i="16"/>
  <c r="AO7" i="16" s="1"/>
  <c r="AV7" i="16" s="1"/>
  <c r="AE7" i="16"/>
  <c r="AP7" i="16" s="1"/>
  <c r="AW7" i="16" s="1"/>
  <c r="U1440" i="14"/>
  <c r="AI53" i="16"/>
  <c r="AD53" i="16"/>
  <c r="AO53" i="16" s="1"/>
  <c r="AV53" i="16" s="1"/>
  <c r="AE53" i="16"/>
  <c r="AP53" i="16" s="1"/>
  <c r="AW53" i="16" s="1"/>
  <c r="BN69" i="16"/>
  <c r="T1254" i="14" s="1"/>
  <c r="AI85" i="16"/>
  <c r="AD85" i="16"/>
  <c r="AO85" i="16" s="1"/>
  <c r="AV85" i="16" s="1"/>
  <c r="AE85" i="16"/>
  <c r="AP85" i="16" s="1"/>
  <c r="AW85" i="16" s="1"/>
  <c r="BN101" i="16"/>
  <c r="T1836" i="14" s="1"/>
  <c r="BN63" i="16"/>
  <c r="T1149" i="14" s="1"/>
  <c r="BN49" i="16"/>
  <c r="T882" i="14" s="1"/>
  <c r="AD4" i="16"/>
  <c r="AO4" i="16" s="1"/>
  <c r="AV4" i="16" s="1"/>
  <c r="BA4" i="16" s="1"/>
  <c r="AI4" i="16"/>
  <c r="AE4" i="16"/>
  <c r="AP4" i="16" s="1"/>
  <c r="AW4" i="16" s="1"/>
  <c r="U1011" i="14"/>
  <c r="BN8" i="16"/>
  <c r="T126" i="14" s="1"/>
  <c r="AX46" i="16"/>
  <c r="AU46" i="16"/>
  <c r="BB46" i="16"/>
  <c r="BH46" i="16" s="1"/>
  <c r="BC46" i="16"/>
  <c r="BI46" i="16" s="1"/>
  <c r="BD46" i="16"/>
  <c r="BJ46" i="16" s="1"/>
  <c r="BN44" i="16"/>
  <c r="T789" i="14" s="1"/>
  <c r="AH78" i="16"/>
  <c r="AS78" i="16" s="1"/>
  <c r="AZ78" i="16" s="1"/>
  <c r="AG78" i="16"/>
  <c r="AR78" i="16" s="1"/>
  <c r="AY78" i="16" s="1"/>
  <c r="BN50" i="16"/>
  <c r="T894" i="14" s="1"/>
  <c r="AD29" i="16"/>
  <c r="AO29" i="16" s="1"/>
  <c r="AV29" i="16" s="1"/>
  <c r="AI29" i="16"/>
  <c r="AE29" i="16"/>
  <c r="AP29" i="16" s="1"/>
  <c r="AW29" i="16" s="1"/>
  <c r="BC9" i="16"/>
  <c r="BI9" i="16" s="1"/>
  <c r="AX9" i="16"/>
  <c r="BD9" i="16"/>
  <c r="BJ9" i="16" s="1"/>
  <c r="AZ9" i="16"/>
  <c r="AU9" i="16"/>
  <c r="BB9" i="16"/>
  <c r="BH9" i="16" s="1"/>
  <c r="BN99" i="16"/>
  <c r="T1812" i="14" s="1"/>
  <c r="AD68" i="16"/>
  <c r="AO68" i="16" s="1"/>
  <c r="AV68" i="16" s="1"/>
  <c r="AE68" i="16"/>
  <c r="AP68" i="16" s="1"/>
  <c r="AW68" i="16" s="1"/>
  <c r="AI68" i="16"/>
  <c r="BN97" i="16"/>
  <c r="T1755" i="14" s="1"/>
  <c r="AI56" i="16"/>
  <c r="AD56" i="16"/>
  <c r="AO56" i="16" s="1"/>
  <c r="AV56" i="16" s="1"/>
  <c r="AE56" i="16"/>
  <c r="AP56" i="16" s="1"/>
  <c r="AW56" i="16" s="1"/>
  <c r="AH76" i="16"/>
  <c r="AS76" i="16" s="1"/>
  <c r="AZ76" i="16" s="1"/>
  <c r="AG76" i="16"/>
  <c r="AR76" i="16" s="1"/>
  <c r="AY76" i="16" s="1"/>
  <c r="U219" i="14"/>
  <c r="BN87" i="16" l="1"/>
  <c r="T1569" i="14" s="1"/>
  <c r="U1092" i="14"/>
  <c r="BN79" i="16"/>
  <c r="T1440" i="14" s="1"/>
  <c r="BN100" i="16"/>
  <c r="T1824" i="14" s="1"/>
  <c r="BN94" i="16"/>
  <c r="T1719" i="14" s="1"/>
  <c r="U696" i="14"/>
  <c r="BN51" i="16"/>
  <c r="T906" i="14" s="1"/>
  <c r="BN54" i="16"/>
  <c r="T975" i="14" s="1"/>
  <c r="BN5" i="16"/>
  <c r="T57" i="14" s="1"/>
  <c r="BN32" i="16"/>
  <c r="T546" i="14" s="1"/>
  <c r="BN22" i="16"/>
  <c r="T360" i="14" s="1"/>
  <c r="BN98" i="16"/>
  <c r="T1800" i="14" s="1"/>
  <c r="U1080" i="14"/>
  <c r="U1161" i="14"/>
  <c r="U1848" i="14"/>
  <c r="BN56" i="16"/>
  <c r="T999" i="14" s="1"/>
  <c r="U1824" i="14"/>
  <c r="BN90" i="16"/>
  <c r="T1638" i="14" s="1"/>
  <c r="U894" i="14"/>
  <c r="BN95" i="16"/>
  <c r="T1731" i="14" s="1"/>
  <c r="BN34" i="16"/>
  <c r="T603" i="14" s="1"/>
  <c r="BN53" i="16"/>
  <c r="T963" i="14" s="1"/>
  <c r="U429" i="14"/>
  <c r="BN29" i="16"/>
  <c r="T510" i="14" s="1"/>
  <c r="U546" i="14"/>
  <c r="BN76" i="16"/>
  <c r="T1371" i="14" s="1"/>
  <c r="BN18" i="16"/>
  <c r="T312" i="14" s="1"/>
  <c r="BN62" i="16"/>
  <c r="T1104" i="14" s="1"/>
  <c r="U510" i="14"/>
  <c r="U1068" i="14"/>
  <c r="BN31" i="16"/>
  <c r="T534" i="14" s="1"/>
  <c r="BN74" i="16"/>
  <c r="T1347" i="14" s="1"/>
  <c r="BN85" i="16"/>
  <c r="T1545" i="14" s="1"/>
  <c r="BN40" i="16"/>
  <c r="T708" i="14" s="1"/>
  <c r="U360" i="14"/>
  <c r="BN60" i="16"/>
  <c r="T1080" i="14" s="1"/>
  <c r="BN96" i="16"/>
  <c r="T1743" i="14" s="1"/>
  <c r="U1521" i="14"/>
  <c r="U1743" i="14"/>
  <c r="BN42" i="16"/>
  <c r="T732" i="14" s="1"/>
  <c r="U1347" i="14"/>
  <c r="BN88" i="16"/>
  <c r="T1614" i="14" s="1"/>
  <c r="U1569" i="14"/>
  <c r="BN83" i="16"/>
  <c r="T1521" i="14" s="1"/>
  <c r="U825" i="14"/>
  <c r="BN26" i="16"/>
  <c r="T441" i="14" s="1"/>
  <c r="BN16" i="16"/>
  <c r="T255" i="14" s="1"/>
  <c r="BN7" i="16"/>
  <c r="T81" i="14" s="1"/>
  <c r="BN93" i="16"/>
  <c r="T1707" i="14" s="1"/>
  <c r="BN64" i="16"/>
  <c r="T1161" i="14" s="1"/>
  <c r="BN65" i="16"/>
  <c r="T1173" i="14" s="1"/>
  <c r="U684" i="14"/>
  <c r="U1371" i="14"/>
  <c r="U963" i="14"/>
  <c r="U1464" i="14"/>
  <c r="U999" i="14"/>
  <c r="U1290" i="14"/>
  <c r="U231" i="14"/>
  <c r="U1707" i="14"/>
  <c r="U1545" i="14"/>
  <c r="U882" i="14"/>
  <c r="U1719" i="14"/>
  <c r="U1428" i="14"/>
  <c r="U1650" i="14"/>
  <c r="U405" i="14"/>
  <c r="U255" i="14"/>
  <c r="U312" i="14"/>
  <c r="BM13" i="16"/>
  <c r="BN13" i="16" s="1"/>
  <c r="T219" i="14" s="1"/>
  <c r="BN39" i="16"/>
  <c r="T696" i="14" s="1"/>
  <c r="U1173" i="14"/>
  <c r="BH21" i="16"/>
  <c r="BN21" i="16" s="1"/>
  <c r="T348" i="14" s="1"/>
  <c r="BH52" i="16"/>
  <c r="BN52" i="16" s="1"/>
  <c r="T918" i="14" s="1"/>
  <c r="U417" i="14"/>
  <c r="BH66" i="16"/>
  <c r="BN66" i="16" s="1"/>
  <c r="T1185" i="14" s="1"/>
  <c r="U813" i="14"/>
  <c r="BK4" i="16"/>
  <c r="BN4" i="16" s="1"/>
  <c r="T45" i="14" s="1"/>
  <c r="BH24" i="16"/>
  <c r="BN24" i="16" s="1"/>
  <c r="T417" i="14" s="1"/>
  <c r="BK82" i="16"/>
  <c r="BN82" i="16" s="1"/>
  <c r="T1476" i="14" s="1"/>
  <c r="U1266" i="14"/>
  <c r="U627" i="14"/>
  <c r="U1185" i="14"/>
  <c r="BN35" i="16"/>
  <c r="T615" i="14" s="1"/>
  <c r="U138" i="14"/>
  <c r="U522" i="14"/>
  <c r="U918" i="14"/>
  <c r="U615" i="14"/>
  <c r="U174" i="14"/>
  <c r="BN6" i="16"/>
  <c r="T69" i="14" s="1"/>
  <c r="U1662" i="14"/>
  <c r="BN55" i="16"/>
  <c r="T987" i="14" s="1"/>
  <c r="BN12" i="16"/>
  <c r="T174" i="14" s="1"/>
  <c r="U324" i="14"/>
  <c r="BN33" i="16"/>
  <c r="T591" i="14" s="1"/>
  <c r="BN92" i="16"/>
  <c r="T1662" i="14" s="1"/>
  <c r="BN43" i="16"/>
  <c r="T777" i="14" s="1"/>
  <c r="U1197" i="14"/>
  <c r="U1242" i="14"/>
  <c r="U987" i="14"/>
  <c r="U243" i="14"/>
  <c r="BN68" i="16"/>
  <c r="T1242" i="14" s="1"/>
  <c r="BN30" i="16"/>
  <c r="T522" i="14" s="1"/>
  <c r="BN15" i="16"/>
  <c r="T243" i="14" s="1"/>
  <c r="BN70" i="16"/>
  <c r="T1266" i="14" s="1"/>
  <c r="U777" i="14"/>
  <c r="BN67" i="16"/>
  <c r="T1197" i="14" s="1"/>
  <c r="U591" i="14"/>
  <c r="BN36" i="16"/>
  <c r="T627" i="14" s="1"/>
  <c r="BN9" i="16"/>
  <c r="T138" i="14" s="1"/>
  <c r="BN46" i="16"/>
  <c r="T813" i="14" s="1"/>
  <c r="BN19" i="16"/>
  <c r="T324" i="14" s="1"/>
  <c r="U81" i="14" l="1"/>
  <c r="AK3" i="16" l="1"/>
  <c r="AL3" i="16"/>
  <c r="AJ3" i="16"/>
  <c r="G3" i="16"/>
  <c r="F3" i="16"/>
  <c r="E3" i="16"/>
  <c r="H3" i="16"/>
  <c r="D3" i="16"/>
  <c r="C3" i="16"/>
  <c r="B3" i="16"/>
  <c r="AM3" i="16" l="1"/>
  <c r="AA3" i="16" l="1"/>
  <c r="AB3" i="16" s="1"/>
  <c r="Z3" i="16"/>
  <c r="K3" i="16" l="1"/>
  <c r="J3" i="16"/>
  <c r="I3" i="16"/>
  <c r="AD1839" i="14"/>
  <c r="AD1827" i="14"/>
  <c r="AD1815" i="14"/>
  <c r="AD1803" i="14"/>
  <c r="AD1791" i="14"/>
  <c r="AD1746" i="14"/>
  <c r="AD1734" i="14"/>
  <c r="AD1722" i="14"/>
  <c r="AD1710" i="14"/>
  <c r="AD1698" i="14"/>
  <c r="AD1653" i="14"/>
  <c r="AD1641" i="14"/>
  <c r="AD1629" i="14"/>
  <c r="AD1617" i="14"/>
  <c r="AD1605" i="14"/>
  <c r="AD1560" i="14"/>
  <c r="AD1548" i="14"/>
  <c r="AD1536" i="14"/>
  <c r="AD1524" i="14"/>
  <c r="AD1512" i="14"/>
  <c r="AD1467" i="14"/>
  <c r="AD1455" i="14"/>
  <c r="AD1443" i="14"/>
  <c r="AD1431" i="14"/>
  <c r="AD1419" i="14"/>
  <c r="AD1374" i="14"/>
  <c r="AD1362" i="14"/>
  <c r="AD1350" i="14"/>
  <c r="AD1338" i="14"/>
  <c r="AD1326" i="14"/>
  <c r="AD1281" i="14"/>
  <c r="AD1269" i="14"/>
  <c r="AD1257" i="14"/>
  <c r="AD1245" i="14"/>
  <c r="AD1233" i="14"/>
  <c r="AD1188" i="14"/>
  <c r="AD1176" i="14"/>
  <c r="AD1164" i="14"/>
  <c r="AD1152" i="14"/>
  <c r="AD1140" i="14"/>
  <c r="AD1095" i="14"/>
  <c r="AD1083" i="14"/>
  <c r="AD1071" i="14"/>
  <c r="AD1059" i="14"/>
  <c r="AD1047" i="14"/>
  <c r="AD1002" i="14"/>
  <c r="AD990" i="14"/>
  <c r="AD978" i="14"/>
  <c r="AD966" i="14"/>
  <c r="AD954" i="14"/>
  <c r="AD909" i="14"/>
  <c r="AD897" i="14"/>
  <c r="AD885" i="14"/>
  <c r="AD873" i="14"/>
  <c r="AD861" i="14"/>
  <c r="AD816" i="14"/>
  <c r="AD804" i="14"/>
  <c r="AD792" i="14"/>
  <c r="AD780" i="14"/>
  <c r="AD768" i="14"/>
  <c r="AD723" i="14"/>
  <c r="AD711" i="14"/>
  <c r="AD699" i="14"/>
  <c r="AD687" i="14"/>
  <c r="AD675" i="14"/>
  <c r="AD630" i="14"/>
  <c r="AD618" i="14"/>
  <c r="AD606" i="14"/>
  <c r="AD594" i="14"/>
  <c r="AD582" i="14"/>
  <c r="AD537" i="14"/>
  <c r="AD525" i="14"/>
  <c r="AD513" i="14"/>
  <c r="AD501" i="14"/>
  <c r="AD489" i="14"/>
  <c r="AD444" i="14"/>
  <c r="AD432" i="14"/>
  <c r="AD420" i="14"/>
  <c r="AD408" i="14"/>
  <c r="AD396" i="14"/>
  <c r="AD351" i="14"/>
  <c r="AD339" i="14"/>
  <c r="AD327" i="14"/>
  <c r="AD315" i="14"/>
  <c r="AD303" i="14"/>
  <c r="AD258" i="14"/>
  <c r="AD246" i="14"/>
  <c r="AD234" i="14"/>
  <c r="AD222" i="14"/>
  <c r="AD210" i="14"/>
  <c r="AD165" i="14"/>
  <c r="AD153" i="14"/>
  <c r="AD141" i="14"/>
  <c r="AD129" i="14"/>
  <c r="AD117" i="14"/>
  <c r="AD48" i="14"/>
  <c r="AD72" i="14"/>
  <c r="AD60" i="14"/>
  <c r="AD36" i="14"/>
  <c r="AD24" i="14"/>
  <c r="AB1845" i="14"/>
  <c r="AA1845" i="14"/>
  <c r="Z1845" i="14"/>
  <c r="Y1845" i="14"/>
  <c r="X1845" i="14"/>
  <c r="AC1839" i="14"/>
  <c r="AB1839" i="14"/>
  <c r="AA1839" i="14"/>
  <c r="Z1839" i="14"/>
  <c r="Y1839" i="14"/>
  <c r="X1839" i="14"/>
  <c r="AB1833" i="14"/>
  <c r="AA1833" i="14"/>
  <c r="Z1833" i="14"/>
  <c r="Y1833" i="14"/>
  <c r="X1833" i="14"/>
  <c r="AC1827" i="14"/>
  <c r="AB1827" i="14"/>
  <c r="AA1827" i="14"/>
  <c r="Z1827" i="14"/>
  <c r="Y1827" i="14"/>
  <c r="X1827" i="14"/>
  <c r="AB1821" i="14"/>
  <c r="AA1821" i="14"/>
  <c r="Z1821" i="14"/>
  <c r="Y1821" i="14"/>
  <c r="X1821" i="14"/>
  <c r="AC1815" i="14"/>
  <c r="AB1815" i="14"/>
  <c r="AA1815" i="14"/>
  <c r="Z1815" i="14"/>
  <c r="Y1815" i="14"/>
  <c r="X1815" i="14"/>
  <c r="AB1809" i="14"/>
  <c r="AA1809" i="14"/>
  <c r="Z1809" i="14"/>
  <c r="Y1809" i="14"/>
  <c r="X1809" i="14"/>
  <c r="AC1803" i="14"/>
  <c r="AB1803" i="14"/>
  <c r="AA1803" i="14"/>
  <c r="Z1803" i="14"/>
  <c r="Y1803" i="14"/>
  <c r="X1803" i="14"/>
  <c r="AB1797" i="14"/>
  <c r="AA1797" i="14"/>
  <c r="Z1797" i="14"/>
  <c r="Y1797" i="14"/>
  <c r="X1797" i="14"/>
  <c r="AC1791" i="14"/>
  <c r="AB1791" i="14"/>
  <c r="AA1791" i="14"/>
  <c r="Z1791" i="14"/>
  <c r="Y1791" i="14"/>
  <c r="X1791" i="14"/>
  <c r="AB1752" i="14"/>
  <c r="AA1752" i="14"/>
  <c r="Z1752" i="14"/>
  <c r="Y1752" i="14"/>
  <c r="X1752" i="14"/>
  <c r="AC1746" i="14"/>
  <c r="AB1746" i="14"/>
  <c r="AA1746" i="14"/>
  <c r="Z1746" i="14"/>
  <c r="Y1746" i="14"/>
  <c r="X1746" i="14"/>
  <c r="AB1740" i="14"/>
  <c r="AA1740" i="14"/>
  <c r="Z1740" i="14"/>
  <c r="Y1740" i="14"/>
  <c r="X1740" i="14"/>
  <c r="AC1734" i="14"/>
  <c r="AB1734" i="14"/>
  <c r="AA1734" i="14"/>
  <c r="Z1734" i="14"/>
  <c r="Y1734" i="14"/>
  <c r="X1734" i="14"/>
  <c r="AB1728" i="14"/>
  <c r="AA1728" i="14"/>
  <c r="Z1728" i="14"/>
  <c r="Y1728" i="14"/>
  <c r="X1728" i="14"/>
  <c r="AC1722" i="14"/>
  <c r="AB1722" i="14"/>
  <c r="AA1722" i="14"/>
  <c r="Z1722" i="14"/>
  <c r="Y1722" i="14"/>
  <c r="X1722" i="14"/>
  <c r="AB1716" i="14"/>
  <c r="AA1716" i="14"/>
  <c r="Z1716" i="14"/>
  <c r="Y1716" i="14"/>
  <c r="X1716" i="14"/>
  <c r="AC1710" i="14"/>
  <c r="AB1710" i="14"/>
  <c r="AA1710" i="14"/>
  <c r="Z1710" i="14"/>
  <c r="Y1710" i="14"/>
  <c r="X1710" i="14"/>
  <c r="AB1704" i="14"/>
  <c r="AA1704" i="14"/>
  <c r="Z1704" i="14"/>
  <c r="Y1704" i="14"/>
  <c r="X1704" i="14"/>
  <c r="AC1698" i="14"/>
  <c r="AB1698" i="14"/>
  <c r="AA1698" i="14"/>
  <c r="Z1698" i="14"/>
  <c r="Y1698" i="14"/>
  <c r="X1698" i="14"/>
  <c r="AB1659" i="14"/>
  <c r="AA1659" i="14"/>
  <c r="Z1659" i="14"/>
  <c r="Y1659" i="14"/>
  <c r="X1659" i="14"/>
  <c r="AC1653" i="14"/>
  <c r="AB1653" i="14"/>
  <c r="AA1653" i="14"/>
  <c r="Z1653" i="14"/>
  <c r="Y1653" i="14"/>
  <c r="X1653" i="14"/>
  <c r="AB1647" i="14"/>
  <c r="AA1647" i="14"/>
  <c r="Z1647" i="14"/>
  <c r="Y1647" i="14"/>
  <c r="X1647" i="14"/>
  <c r="AC1641" i="14"/>
  <c r="AB1641" i="14"/>
  <c r="AA1641" i="14"/>
  <c r="Z1641" i="14"/>
  <c r="Y1641" i="14"/>
  <c r="X1641" i="14"/>
  <c r="AB1635" i="14"/>
  <c r="AA1635" i="14"/>
  <c r="Z1635" i="14"/>
  <c r="Y1635" i="14"/>
  <c r="X1635" i="14"/>
  <c r="AC1629" i="14"/>
  <c r="AB1629" i="14"/>
  <c r="AA1629" i="14"/>
  <c r="Z1629" i="14"/>
  <c r="Y1629" i="14"/>
  <c r="X1629" i="14"/>
  <c r="AB1623" i="14"/>
  <c r="AA1623" i="14"/>
  <c r="Z1623" i="14"/>
  <c r="Y1623" i="14"/>
  <c r="X1623" i="14"/>
  <c r="AC1617" i="14"/>
  <c r="AB1617" i="14"/>
  <c r="AA1617" i="14"/>
  <c r="Z1617" i="14"/>
  <c r="Y1617" i="14"/>
  <c r="X1617" i="14"/>
  <c r="AB1611" i="14"/>
  <c r="AA1611" i="14"/>
  <c r="Z1611" i="14"/>
  <c r="Y1611" i="14"/>
  <c r="X1611" i="14"/>
  <c r="AC1605" i="14"/>
  <c r="AB1605" i="14"/>
  <c r="AA1605" i="14"/>
  <c r="Z1605" i="14"/>
  <c r="Y1605" i="14"/>
  <c r="X1605" i="14"/>
  <c r="AB1566" i="14"/>
  <c r="AA1566" i="14"/>
  <c r="Z1566" i="14"/>
  <c r="Y1566" i="14"/>
  <c r="X1566" i="14"/>
  <c r="AC1560" i="14"/>
  <c r="AB1560" i="14"/>
  <c r="AA1560" i="14"/>
  <c r="Z1560" i="14"/>
  <c r="Y1560" i="14"/>
  <c r="X1560" i="14"/>
  <c r="AB1554" i="14"/>
  <c r="AA1554" i="14"/>
  <c r="Z1554" i="14"/>
  <c r="Y1554" i="14"/>
  <c r="X1554" i="14"/>
  <c r="AC1548" i="14"/>
  <c r="AB1548" i="14"/>
  <c r="AA1548" i="14"/>
  <c r="Z1548" i="14"/>
  <c r="Y1548" i="14"/>
  <c r="X1548" i="14"/>
  <c r="AB1542" i="14"/>
  <c r="AA1542" i="14"/>
  <c r="Z1542" i="14"/>
  <c r="Y1542" i="14"/>
  <c r="X1542" i="14"/>
  <c r="AC1536" i="14"/>
  <c r="AB1536" i="14"/>
  <c r="AA1536" i="14"/>
  <c r="Z1536" i="14"/>
  <c r="Y1536" i="14"/>
  <c r="X1536" i="14"/>
  <c r="AB1530" i="14"/>
  <c r="AA1530" i="14"/>
  <c r="Z1530" i="14"/>
  <c r="Y1530" i="14"/>
  <c r="X1530" i="14"/>
  <c r="AC1524" i="14"/>
  <c r="AB1524" i="14"/>
  <c r="AA1524" i="14"/>
  <c r="Z1524" i="14"/>
  <c r="Y1524" i="14"/>
  <c r="X1524" i="14"/>
  <c r="AB1518" i="14"/>
  <c r="AA1518" i="14"/>
  <c r="Z1518" i="14"/>
  <c r="Y1518" i="14"/>
  <c r="X1518" i="14"/>
  <c r="AC1512" i="14"/>
  <c r="AB1512" i="14"/>
  <c r="AA1512" i="14"/>
  <c r="Z1512" i="14"/>
  <c r="Y1512" i="14"/>
  <c r="X1512" i="14"/>
  <c r="AB1473" i="14"/>
  <c r="AA1473" i="14"/>
  <c r="Z1473" i="14"/>
  <c r="Y1473" i="14"/>
  <c r="X1473" i="14"/>
  <c r="AC1467" i="14"/>
  <c r="AB1467" i="14"/>
  <c r="AA1467" i="14"/>
  <c r="Z1467" i="14"/>
  <c r="Y1467" i="14"/>
  <c r="X1467" i="14"/>
  <c r="AB1461" i="14"/>
  <c r="AA1461" i="14"/>
  <c r="Z1461" i="14"/>
  <c r="Y1461" i="14"/>
  <c r="X1461" i="14"/>
  <c r="AC1455" i="14"/>
  <c r="AB1455" i="14"/>
  <c r="AA1455" i="14"/>
  <c r="Z1455" i="14"/>
  <c r="Y1455" i="14"/>
  <c r="X1455" i="14"/>
  <c r="AB1449" i="14"/>
  <c r="AA1449" i="14"/>
  <c r="Z1449" i="14"/>
  <c r="Y1449" i="14"/>
  <c r="X1449" i="14"/>
  <c r="AC1443" i="14"/>
  <c r="AB1443" i="14"/>
  <c r="AA1443" i="14"/>
  <c r="Z1443" i="14"/>
  <c r="Y1443" i="14"/>
  <c r="X1443" i="14"/>
  <c r="AB1437" i="14"/>
  <c r="AA1437" i="14"/>
  <c r="Z1437" i="14"/>
  <c r="Y1437" i="14"/>
  <c r="X1437" i="14"/>
  <c r="AC1431" i="14"/>
  <c r="AB1431" i="14"/>
  <c r="AA1431" i="14"/>
  <c r="Z1431" i="14"/>
  <c r="Y1431" i="14"/>
  <c r="X1431" i="14"/>
  <c r="AB1425" i="14"/>
  <c r="AA1425" i="14"/>
  <c r="Z1425" i="14"/>
  <c r="Y1425" i="14"/>
  <c r="X1425" i="14"/>
  <c r="AC1419" i="14"/>
  <c r="AB1419" i="14"/>
  <c r="AA1419" i="14"/>
  <c r="Z1419" i="14"/>
  <c r="Y1419" i="14"/>
  <c r="X1419" i="14"/>
  <c r="AB1380" i="14"/>
  <c r="AA1380" i="14"/>
  <c r="Z1380" i="14"/>
  <c r="Y1380" i="14"/>
  <c r="X1380" i="14"/>
  <c r="AC1374" i="14"/>
  <c r="AB1374" i="14"/>
  <c r="AA1374" i="14"/>
  <c r="Z1374" i="14"/>
  <c r="Y1374" i="14"/>
  <c r="X1374" i="14"/>
  <c r="AB1368" i="14"/>
  <c r="AA1368" i="14"/>
  <c r="Z1368" i="14"/>
  <c r="Y1368" i="14"/>
  <c r="X1368" i="14"/>
  <c r="AC1362" i="14"/>
  <c r="AB1362" i="14"/>
  <c r="AA1362" i="14"/>
  <c r="Z1362" i="14"/>
  <c r="Y1362" i="14"/>
  <c r="X1362" i="14"/>
  <c r="AB1356" i="14"/>
  <c r="AA1356" i="14"/>
  <c r="Z1356" i="14"/>
  <c r="Y1356" i="14"/>
  <c r="X1356" i="14"/>
  <c r="AC1350" i="14"/>
  <c r="AB1350" i="14"/>
  <c r="AA1350" i="14"/>
  <c r="Z1350" i="14"/>
  <c r="Y1350" i="14"/>
  <c r="X1350" i="14"/>
  <c r="AB1344" i="14"/>
  <c r="AA1344" i="14"/>
  <c r="Z1344" i="14"/>
  <c r="Y1344" i="14"/>
  <c r="X1344" i="14"/>
  <c r="AC1338" i="14"/>
  <c r="AB1338" i="14"/>
  <c r="AA1338" i="14"/>
  <c r="Z1338" i="14"/>
  <c r="Y1338" i="14"/>
  <c r="X1338" i="14"/>
  <c r="AB1332" i="14"/>
  <c r="AA1332" i="14"/>
  <c r="Z1332" i="14"/>
  <c r="Y1332" i="14"/>
  <c r="X1332" i="14"/>
  <c r="AC1326" i="14"/>
  <c r="AB1326" i="14"/>
  <c r="AA1326" i="14"/>
  <c r="Z1326" i="14"/>
  <c r="Y1326" i="14"/>
  <c r="X1326" i="14"/>
  <c r="AB1287" i="14"/>
  <c r="AA1287" i="14"/>
  <c r="Z1287" i="14"/>
  <c r="Y1287" i="14"/>
  <c r="X1287" i="14"/>
  <c r="AC1281" i="14"/>
  <c r="AB1281" i="14"/>
  <c r="AA1281" i="14"/>
  <c r="Z1281" i="14"/>
  <c r="Y1281" i="14"/>
  <c r="X1281" i="14"/>
  <c r="AB1275" i="14"/>
  <c r="AA1275" i="14"/>
  <c r="Z1275" i="14"/>
  <c r="Y1275" i="14"/>
  <c r="X1275" i="14"/>
  <c r="AC1269" i="14"/>
  <c r="AB1269" i="14"/>
  <c r="AA1269" i="14"/>
  <c r="Z1269" i="14"/>
  <c r="Y1269" i="14"/>
  <c r="X1269" i="14"/>
  <c r="AB1263" i="14"/>
  <c r="AA1263" i="14"/>
  <c r="Z1263" i="14"/>
  <c r="Y1263" i="14"/>
  <c r="X1263" i="14"/>
  <c r="AC1257" i="14"/>
  <c r="AB1257" i="14"/>
  <c r="AA1257" i="14"/>
  <c r="Z1257" i="14"/>
  <c r="Y1257" i="14"/>
  <c r="X1257" i="14"/>
  <c r="AB1251" i="14"/>
  <c r="AA1251" i="14"/>
  <c r="Z1251" i="14"/>
  <c r="Y1251" i="14"/>
  <c r="X1251" i="14"/>
  <c r="AC1245" i="14"/>
  <c r="AB1245" i="14"/>
  <c r="AA1245" i="14"/>
  <c r="Z1245" i="14"/>
  <c r="Y1245" i="14"/>
  <c r="X1245" i="14"/>
  <c r="AB1239" i="14"/>
  <c r="AA1239" i="14"/>
  <c r="Z1239" i="14"/>
  <c r="Y1239" i="14"/>
  <c r="X1239" i="14"/>
  <c r="AC1233" i="14"/>
  <c r="AB1233" i="14"/>
  <c r="AA1233" i="14"/>
  <c r="Z1233" i="14"/>
  <c r="Y1233" i="14"/>
  <c r="X1233" i="14"/>
  <c r="AB1194" i="14"/>
  <c r="AA1194" i="14"/>
  <c r="Z1194" i="14"/>
  <c r="Y1194" i="14"/>
  <c r="X1194" i="14"/>
  <c r="AC1188" i="14"/>
  <c r="AB1188" i="14"/>
  <c r="AA1188" i="14"/>
  <c r="Z1188" i="14"/>
  <c r="Y1188" i="14"/>
  <c r="X1188" i="14"/>
  <c r="AB1182" i="14"/>
  <c r="AA1182" i="14"/>
  <c r="Z1182" i="14"/>
  <c r="Y1182" i="14"/>
  <c r="X1182" i="14"/>
  <c r="AC1176" i="14"/>
  <c r="AB1176" i="14"/>
  <c r="AA1176" i="14"/>
  <c r="Z1176" i="14"/>
  <c r="Y1176" i="14"/>
  <c r="X1176" i="14"/>
  <c r="AB1170" i="14"/>
  <c r="AA1170" i="14"/>
  <c r="Z1170" i="14"/>
  <c r="Y1170" i="14"/>
  <c r="X1170" i="14"/>
  <c r="AC1164" i="14"/>
  <c r="AB1164" i="14"/>
  <c r="AA1164" i="14"/>
  <c r="Z1164" i="14"/>
  <c r="Y1164" i="14"/>
  <c r="X1164" i="14"/>
  <c r="AB1158" i="14"/>
  <c r="AA1158" i="14"/>
  <c r="Z1158" i="14"/>
  <c r="Y1158" i="14"/>
  <c r="X1158" i="14"/>
  <c r="AC1152" i="14"/>
  <c r="AB1152" i="14"/>
  <c r="AA1152" i="14"/>
  <c r="Z1152" i="14"/>
  <c r="Y1152" i="14"/>
  <c r="X1152" i="14"/>
  <c r="AB1146" i="14"/>
  <c r="AA1146" i="14"/>
  <c r="Z1146" i="14"/>
  <c r="Y1146" i="14"/>
  <c r="X1146" i="14"/>
  <c r="AC1140" i="14"/>
  <c r="AB1140" i="14"/>
  <c r="AA1140" i="14"/>
  <c r="Z1140" i="14"/>
  <c r="Y1140" i="14"/>
  <c r="X1140" i="14"/>
  <c r="AB1101" i="14"/>
  <c r="AA1101" i="14"/>
  <c r="Z1101" i="14"/>
  <c r="Y1101" i="14"/>
  <c r="X1101" i="14"/>
  <c r="AC1095" i="14"/>
  <c r="AB1095" i="14"/>
  <c r="AA1095" i="14"/>
  <c r="Z1095" i="14"/>
  <c r="Y1095" i="14"/>
  <c r="X1095" i="14"/>
  <c r="AB1089" i="14"/>
  <c r="AA1089" i="14"/>
  <c r="Z1089" i="14"/>
  <c r="Y1089" i="14"/>
  <c r="X1089" i="14"/>
  <c r="AC1083" i="14"/>
  <c r="AB1083" i="14"/>
  <c r="AA1083" i="14"/>
  <c r="Z1083" i="14"/>
  <c r="Y1083" i="14"/>
  <c r="X1083" i="14"/>
  <c r="AB1077" i="14"/>
  <c r="AA1077" i="14"/>
  <c r="Z1077" i="14"/>
  <c r="Y1077" i="14"/>
  <c r="X1077" i="14"/>
  <c r="AC1071" i="14"/>
  <c r="AB1071" i="14"/>
  <c r="AA1071" i="14"/>
  <c r="Z1071" i="14"/>
  <c r="Y1071" i="14"/>
  <c r="X1071" i="14"/>
  <c r="AB1065" i="14"/>
  <c r="AA1065" i="14"/>
  <c r="Z1065" i="14"/>
  <c r="Y1065" i="14"/>
  <c r="X1065" i="14"/>
  <c r="AC1059" i="14"/>
  <c r="AB1059" i="14"/>
  <c r="AA1059" i="14"/>
  <c r="Z1059" i="14"/>
  <c r="Y1059" i="14"/>
  <c r="X1059" i="14"/>
  <c r="AB1053" i="14"/>
  <c r="AA1053" i="14"/>
  <c r="Z1053" i="14"/>
  <c r="Y1053" i="14"/>
  <c r="X1053" i="14"/>
  <c r="AC1047" i="14"/>
  <c r="AB1047" i="14"/>
  <c r="AA1047" i="14"/>
  <c r="Z1047" i="14"/>
  <c r="Y1047" i="14"/>
  <c r="X1047" i="14"/>
  <c r="AB1008" i="14"/>
  <c r="AA1008" i="14"/>
  <c r="Z1008" i="14"/>
  <c r="Y1008" i="14"/>
  <c r="X1008" i="14"/>
  <c r="AC1002" i="14"/>
  <c r="AB1002" i="14"/>
  <c r="AA1002" i="14"/>
  <c r="Z1002" i="14"/>
  <c r="Y1002" i="14"/>
  <c r="X1002" i="14"/>
  <c r="AB996" i="14"/>
  <c r="AA996" i="14"/>
  <c r="Z996" i="14"/>
  <c r="Y996" i="14"/>
  <c r="X996" i="14"/>
  <c r="AC990" i="14"/>
  <c r="AB990" i="14"/>
  <c r="AA990" i="14"/>
  <c r="Z990" i="14"/>
  <c r="Y990" i="14"/>
  <c r="X990" i="14"/>
  <c r="AB984" i="14"/>
  <c r="AA984" i="14"/>
  <c r="Z984" i="14"/>
  <c r="Y984" i="14"/>
  <c r="X984" i="14"/>
  <c r="AC978" i="14"/>
  <c r="AB978" i="14"/>
  <c r="AA978" i="14"/>
  <c r="Z978" i="14"/>
  <c r="Y978" i="14"/>
  <c r="X978" i="14"/>
  <c r="AB972" i="14"/>
  <c r="AA972" i="14"/>
  <c r="Z972" i="14"/>
  <c r="Y972" i="14"/>
  <c r="X972" i="14"/>
  <c r="AC966" i="14"/>
  <c r="AB966" i="14"/>
  <c r="AA966" i="14"/>
  <c r="Z966" i="14"/>
  <c r="Y966" i="14"/>
  <c r="X966" i="14"/>
  <c r="AB960" i="14"/>
  <c r="AA960" i="14"/>
  <c r="Z960" i="14"/>
  <c r="Y960" i="14"/>
  <c r="X960" i="14"/>
  <c r="AC954" i="14"/>
  <c r="AB954" i="14"/>
  <c r="AA954" i="14"/>
  <c r="Z954" i="14"/>
  <c r="Y954" i="14"/>
  <c r="X954" i="14"/>
  <c r="AB915" i="14"/>
  <c r="AA915" i="14"/>
  <c r="Z915" i="14"/>
  <c r="Y915" i="14"/>
  <c r="X915" i="14"/>
  <c r="AC909" i="14"/>
  <c r="AB909" i="14"/>
  <c r="AA909" i="14"/>
  <c r="Z909" i="14"/>
  <c r="Y909" i="14"/>
  <c r="X909" i="14"/>
  <c r="AB903" i="14"/>
  <c r="AA903" i="14"/>
  <c r="Z903" i="14"/>
  <c r="Y903" i="14"/>
  <c r="X903" i="14"/>
  <c r="AC897" i="14"/>
  <c r="AB897" i="14"/>
  <c r="AA897" i="14"/>
  <c r="Z897" i="14"/>
  <c r="Y897" i="14"/>
  <c r="X897" i="14"/>
  <c r="AB891" i="14"/>
  <c r="AA891" i="14"/>
  <c r="Z891" i="14"/>
  <c r="Y891" i="14"/>
  <c r="X891" i="14"/>
  <c r="AC885" i="14"/>
  <c r="AB885" i="14"/>
  <c r="AA885" i="14"/>
  <c r="Z885" i="14"/>
  <c r="Y885" i="14"/>
  <c r="X885" i="14"/>
  <c r="AB879" i="14"/>
  <c r="AA879" i="14"/>
  <c r="Z879" i="14"/>
  <c r="Y879" i="14"/>
  <c r="X879" i="14"/>
  <c r="AC873" i="14"/>
  <c r="AB873" i="14"/>
  <c r="AA873" i="14"/>
  <c r="Z873" i="14"/>
  <c r="Y873" i="14"/>
  <c r="X873" i="14"/>
  <c r="AB867" i="14"/>
  <c r="AA867" i="14"/>
  <c r="Z867" i="14"/>
  <c r="Y867" i="14"/>
  <c r="X867" i="14"/>
  <c r="AC861" i="14"/>
  <c r="AB861" i="14"/>
  <c r="AA861" i="14"/>
  <c r="Z861" i="14"/>
  <c r="Y861" i="14"/>
  <c r="X861" i="14"/>
  <c r="AB822" i="14"/>
  <c r="AA822" i="14"/>
  <c r="Z822" i="14"/>
  <c r="Y822" i="14"/>
  <c r="X822" i="14"/>
  <c r="AC816" i="14"/>
  <c r="AB816" i="14"/>
  <c r="AA816" i="14"/>
  <c r="Z816" i="14"/>
  <c r="Y816" i="14"/>
  <c r="X816" i="14"/>
  <c r="AB810" i="14"/>
  <c r="AA810" i="14"/>
  <c r="Z810" i="14"/>
  <c r="Y810" i="14"/>
  <c r="X810" i="14"/>
  <c r="AC804" i="14"/>
  <c r="AB804" i="14"/>
  <c r="AA804" i="14"/>
  <c r="Z804" i="14"/>
  <c r="Y804" i="14"/>
  <c r="X804" i="14"/>
  <c r="AB798" i="14"/>
  <c r="AA798" i="14"/>
  <c r="Z798" i="14"/>
  <c r="Y798" i="14"/>
  <c r="X798" i="14"/>
  <c r="AC792" i="14"/>
  <c r="AB792" i="14"/>
  <c r="AA792" i="14"/>
  <c r="Z792" i="14"/>
  <c r="Y792" i="14"/>
  <c r="X792" i="14"/>
  <c r="AB786" i="14"/>
  <c r="AA786" i="14"/>
  <c r="Z786" i="14"/>
  <c r="Y786" i="14"/>
  <c r="X786" i="14"/>
  <c r="AC780" i="14"/>
  <c r="AB780" i="14"/>
  <c r="AA780" i="14"/>
  <c r="Z780" i="14"/>
  <c r="Y780" i="14"/>
  <c r="X780" i="14"/>
  <c r="AB774" i="14"/>
  <c r="AA774" i="14"/>
  <c r="Z774" i="14"/>
  <c r="Y774" i="14"/>
  <c r="X774" i="14"/>
  <c r="AC768" i="14"/>
  <c r="AB768" i="14"/>
  <c r="AA768" i="14"/>
  <c r="Z768" i="14"/>
  <c r="Y768" i="14"/>
  <c r="X768" i="14"/>
  <c r="AB729" i="14"/>
  <c r="AA729" i="14"/>
  <c r="Z729" i="14"/>
  <c r="Y729" i="14"/>
  <c r="X729" i="14"/>
  <c r="AC723" i="14"/>
  <c r="AB723" i="14"/>
  <c r="AA723" i="14"/>
  <c r="Z723" i="14"/>
  <c r="Y723" i="14"/>
  <c r="X723" i="14"/>
  <c r="AB717" i="14"/>
  <c r="AA717" i="14"/>
  <c r="Z717" i="14"/>
  <c r="Y717" i="14"/>
  <c r="X717" i="14"/>
  <c r="AC711" i="14"/>
  <c r="AB711" i="14"/>
  <c r="AA711" i="14"/>
  <c r="Z711" i="14"/>
  <c r="Y711" i="14"/>
  <c r="X711" i="14"/>
  <c r="AB705" i="14"/>
  <c r="AA705" i="14"/>
  <c r="Z705" i="14"/>
  <c r="Y705" i="14"/>
  <c r="X705" i="14"/>
  <c r="AC699" i="14"/>
  <c r="AB699" i="14"/>
  <c r="AA699" i="14"/>
  <c r="Z699" i="14"/>
  <c r="Y699" i="14"/>
  <c r="X699" i="14"/>
  <c r="AB693" i="14"/>
  <c r="AA693" i="14"/>
  <c r="Z693" i="14"/>
  <c r="Y693" i="14"/>
  <c r="X693" i="14"/>
  <c r="AC687" i="14"/>
  <c r="AB687" i="14"/>
  <c r="AA687" i="14"/>
  <c r="Z687" i="14"/>
  <c r="Y687" i="14"/>
  <c r="X687" i="14"/>
  <c r="AB681" i="14"/>
  <c r="AA681" i="14"/>
  <c r="Z681" i="14"/>
  <c r="Y681" i="14"/>
  <c r="X681" i="14"/>
  <c r="AC675" i="14"/>
  <c r="AB675" i="14"/>
  <c r="AA675" i="14"/>
  <c r="Z675" i="14"/>
  <c r="Y675" i="14"/>
  <c r="X675" i="14"/>
  <c r="AB636" i="14"/>
  <c r="AA636" i="14"/>
  <c r="Z636" i="14"/>
  <c r="Y636" i="14"/>
  <c r="X636" i="14"/>
  <c r="AC630" i="14"/>
  <c r="AB630" i="14"/>
  <c r="AA630" i="14"/>
  <c r="Z630" i="14"/>
  <c r="Y630" i="14"/>
  <c r="X630" i="14"/>
  <c r="AB624" i="14"/>
  <c r="AA624" i="14"/>
  <c r="Z624" i="14"/>
  <c r="Y624" i="14"/>
  <c r="X624" i="14"/>
  <c r="AC618" i="14"/>
  <c r="AB618" i="14"/>
  <c r="AA618" i="14"/>
  <c r="Z618" i="14"/>
  <c r="Y618" i="14"/>
  <c r="X618" i="14"/>
  <c r="AB612" i="14"/>
  <c r="AA612" i="14"/>
  <c r="Z612" i="14"/>
  <c r="Y612" i="14"/>
  <c r="X612" i="14"/>
  <c r="AC606" i="14"/>
  <c r="AB606" i="14"/>
  <c r="AA606" i="14"/>
  <c r="Z606" i="14"/>
  <c r="Y606" i="14"/>
  <c r="X606" i="14"/>
  <c r="AB600" i="14"/>
  <c r="AA600" i="14"/>
  <c r="Z600" i="14"/>
  <c r="Y600" i="14"/>
  <c r="X600" i="14"/>
  <c r="AC594" i="14"/>
  <c r="AB594" i="14"/>
  <c r="AA594" i="14"/>
  <c r="Z594" i="14"/>
  <c r="Y594" i="14"/>
  <c r="X594" i="14"/>
  <c r="AB588" i="14"/>
  <c r="AA588" i="14"/>
  <c r="Z588" i="14"/>
  <c r="Y588" i="14"/>
  <c r="X588" i="14"/>
  <c r="AC582" i="14"/>
  <c r="AB582" i="14"/>
  <c r="AA582" i="14"/>
  <c r="Z582" i="14"/>
  <c r="Y582" i="14"/>
  <c r="X582" i="14"/>
  <c r="AB543" i="14"/>
  <c r="AA543" i="14"/>
  <c r="Z543" i="14"/>
  <c r="Y543" i="14"/>
  <c r="X543" i="14"/>
  <c r="AC537" i="14"/>
  <c r="AB537" i="14"/>
  <c r="AA537" i="14"/>
  <c r="Z537" i="14"/>
  <c r="Y537" i="14"/>
  <c r="X537" i="14"/>
  <c r="AB531" i="14"/>
  <c r="AA531" i="14"/>
  <c r="Z531" i="14"/>
  <c r="Y531" i="14"/>
  <c r="X531" i="14"/>
  <c r="AC525" i="14"/>
  <c r="AB525" i="14"/>
  <c r="AA525" i="14"/>
  <c r="Z525" i="14"/>
  <c r="Y525" i="14"/>
  <c r="X525" i="14"/>
  <c r="AB519" i="14"/>
  <c r="AA519" i="14"/>
  <c r="Z519" i="14"/>
  <c r="Y519" i="14"/>
  <c r="X519" i="14"/>
  <c r="AC513" i="14"/>
  <c r="AB513" i="14"/>
  <c r="AA513" i="14"/>
  <c r="Z513" i="14"/>
  <c r="Y513" i="14"/>
  <c r="X513" i="14"/>
  <c r="AB507" i="14"/>
  <c r="AA507" i="14"/>
  <c r="Z507" i="14"/>
  <c r="Y507" i="14"/>
  <c r="X507" i="14"/>
  <c r="AC501" i="14"/>
  <c r="AB501" i="14"/>
  <c r="AA501" i="14"/>
  <c r="Z501" i="14"/>
  <c r="Y501" i="14"/>
  <c r="X501" i="14"/>
  <c r="AB495" i="14"/>
  <c r="AA495" i="14"/>
  <c r="Z495" i="14"/>
  <c r="Y495" i="14"/>
  <c r="X495" i="14"/>
  <c r="AC489" i="14"/>
  <c r="AB489" i="14"/>
  <c r="AA489" i="14"/>
  <c r="Z489" i="14"/>
  <c r="Y489" i="14"/>
  <c r="X489" i="14"/>
  <c r="AB450" i="14"/>
  <c r="AA450" i="14"/>
  <c r="Z450" i="14"/>
  <c r="Y450" i="14"/>
  <c r="X450" i="14"/>
  <c r="AC444" i="14"/>
  <c r="AB444" i="14"/>
  <c r="AA444" i="14"/>
  <c r="Z444" i="14"/>
  <c r="Y444" i="14"/>
  <c r="X444" i="14"/>
  <c r="AB438" i="14"/>
  <c r="AA438" i="14"/>
  <c r="Z438" i="14"/>
  <c r="Y438" i="14"/>
  <c r="X438" i="14"/>
  <c r="AC432" i="14"/>
  <c r="AB432" i="14"/>
  <c r="AA432" i="14"/>
  <c r="Z432" i="14"/>
  <c r="Y432" i="14"/>
  <c r="X432" i="14"/>
  <c r="AB426" i="14"/>
  <c r="AA426" i="14"/>
  <c r="Z426" i="14"/>
  <c r="Y426" i="14"/>
  <c r="X426" i="14"/>
  <c r="AC420" i="14"/>
  <c r="AB420" i="14"/>
  <c r="AA420" i="14"/>
  <c r="Z420" i="14"/>
  <c r="Y420" i="14"/>
  <c r="X420" i="14"/>
  <c r="AB414" i="14"/>
  <c r="AA414" i="14"/>
  <c r="Z414" i="14"/>
  <c r="Y414" i="14"/>
  <c r="X414" i="14"/>
  <c r="AC408" i="14"/>
  <c r="AB408" i="14"/>
  <c r="AA408" i="14"/>
  <c r="Z408" i="14"/>
  <c r="Y408" i="14"/>
  <c r="X408" i="14"/>
  <c r="AB402" i="14"/>
  <c r="AA402" i="14"/>
  <c r="Z402" i="14"/>
  <c r="Y402" i="14"/>
  <c r="X402" i="14"/>
  <c r="AC396" i="14"/>
  <c r="AB396" i="14"/>
  <c r="AA396" i="14"/>
  <c r="Z396" i="14"/>
  <c r="Y396" i="14"/>
  <c r="X396" i="14"/>
  <c r="AB357" i="14"/>
  <c r="AA357" i="14"/>
  <c r="Z357" i="14"/>
  <c r="Y357" i="14"/>
  <c r="X357" i="14"/>
  <c r="AC351" i="14"/>
  <c r="AB351" i="14"/>
  <c r="AA351" i="14"/>
  <c r="Z351" i="14"/>
  <c r="Y351" i="14"/>
  <c r="X351" i="14"/>
  <c r="AB345" i="14"/>
  <c r="AA345" i="14"/>
  <c r="Z345" i="14"/>
  <c r="Y345" i="14"/>
  <c r="X345" i="14"/>
  <c r="AC339" i="14"/>
  <c r="AB339" i="14"/>
  <c r="AA339" i="14"/>
  <c r="Z339" i="14"/>
  <c r="Y339" i="14"/>
  <c r="X339" i="14"/>
  <c r="AB333" i="14"/>
  <c r="AA333" i="14"/>
  <c r="Z333" i="14"/>
  <c r="Y333" i="14"/>
  <c r="X333" i="14"/>
  <c r="AC327" i="14"/>
  <c r="AB327" i="14"/>
  <c r="AA327" i="14"/>
  <c r="Z327" i="14"/>
  <c r="Y327" i="14"/>
  <c r="X327" i="14"/>
  <c r="AB321" i="14"/>
  <c r="AA321" i="14"/>
  <c r="Z321" i="14"/>
  <c r="Y321" i="14"/>
  <c r="X321" i="14"/>
  <c r="AC315" i="14"/>
  <c r="AB315" i="14"/>
  <c r="AA315" i="14"/>
  <c r="Z315" i="14"/>
  <c r="Y315" i="14"/>
  <c r="X315" i="14"/>
  <c r="AB309" i="14"/>
  <c r="AA309" i="14"/>
  <c r="Z309" i="14"/>
  <c r="Y309" i="14"/>
  <c r="X309" i="14"/>
  <c r="AC303" i="14"/>
  <c r="AB303" i="14"/>
  <c r="AA303" i="14"/>
  <c r="Z303" i="14"/>
  <c r="Y303" i="14"/>
  <c r="X303" i="14"/>
  <c r="AB264" i="14"/>
  <c r="AA264" i="14"/>
  <c r="Z264" i="14"/>
  <c r="Y264" i="14"/>
  <c r="X264" i="14"/>
  <c r="AC258" i="14"/>
  <c r="AB258" i="14"/>
  <c r="AA258" i="14"/>
  <c r="Z258" i="14"/>
  <c r="Y258" i="14"/>
  <c r="X258" i="14"/>
  <c r="AB252" i="14"/>
  <c r="AA252" i="14"/>
  <c r="Z252" i="14"/>
  <c r="Y252" i="14"/>
  <c r="X252" i="14"/>
  <c r="AC246" i="14"/>
  <c r="AB246" i="14"/>
  <c r="AA246" i="14"/>
  <c r="Z246" i="14"/>
  <c r="Y246" i="14"/>
  <c r="X246" i="14"/>
  <c r="AB240" i="14"/>
  <c r="AA240" i="14"/>
  <c r="Z240" i="14"/>
  <c r="Y240" i="14"/>
  <c r="X240" i="14"/>
  <c r="AC234" i="14"/>
  <c r="AB234" i="14"/>
  <c r="AA234" i="14"/>
  <c r="Z234" i="14"/>
  <c r="Y234" i="14"/>
  <c r="X234" i="14"/>
  <c r="AB228" i="14"/>
  <c r="AA228" i="14"/>
  <c r="Z228" i="14"/>
  <c r="Y228" i="14"/>
  <c r="X228" i="14"/>
  <c r="AC222" i="14"/>
  <c r="AB222" i="14"/>
  <c r="AA222" i="14"/>
  <c r="Z222" i="14"/>
  <c r="Y222" i="14"/>
  <c r="X222" i="14"/>
  <c r="AB216" i="14"/>
  <c r="AA216" i="14"/>
  <c r="Z216" i="14"/>
  <c r="Y216" i="14"/>
  <c r="X216" i="14"/>
  <c r="AC210" i="14"/>
  <c r="AB210" i="14"/>
  <c r="AA210" i="14"/>
  <c r="Z210" i="14"/>
  <c r="Y210" i="14"/>
  <c r="X210" i="14"/>
  <c r="AB171" i="14"/>
  <c r="AA171" i="14"/>
  <c r="Z171" i="14"/>
  <c r="Y171" i="14"/>
  <c r="X171" i="14"/>
  <c r="AC165" i="14"/>
  <c r="AB165" i="14"/>
  <c r="AA165" i="14"/>
  <c r="Z165" i="14"/>
  <c r="Y165" i="14"/>
  <c r="X165" i="14"/>
  <c r="AB159" i="14"/>
  <c r="AA159" i="14"/>
  <c r="Z159" i="14"/>
  <c r="Y159" i="14"/>
  <c r="X159" i="14"/>
  <c r="AC153" i="14"/>
  <c r="AB153" i="14"/>
  <c r="AA153" i="14"/>
  <c r="Z153" i="14"/>
  <c r="Y153" i="14"/>
  <c r="X153" i="14"/>
  <c r="AB147" i="14"/>
  <c r="AA147" i="14"/>
  <c r="Z147" i="14"/>
  <c r="Y147" i="14"/>
  <c r="X147" i="14"/>
  <c r="AC141" i="14"/>
  <c r="AB141" i="14"/>
  <c r="AA141" i="14"/>
  <c r="Z141" i="14"/>
  <c r="Y141" i="14"/>
  <c r="X141" i="14"/>
  <c r="AB135" i="14"/>
  <c r="AA135" i="14"/>
  <c r="Z135" i="14"/>
  <c r="Y135" i="14"/>
  <c r="X135" i="14"/>
  <c r="AC129" i="14"/>
  <c r="AB129" i="14"/>
  <c r="AA129" i="14"/>
  <c r="Z129" i="14"/>
  <c r="Y129" i="14"/>
  <c r="X129" i="14"/>
  <c r="AB123" i="14"/>
  <c r="AA123" i="14"/>
  <c r="Z123" i="14"/>
  <c r="Y123" i="14"/>
  <c r="X123" i="14"/>
  <c r="AC117" i="14"/>
  <c r="AB117" i="14"/>
  <c r="AA117" i="14"/>
  <c r="Z117" i="14"/>
  <c r="Y117" i="14"/>
  <c r="X117" i="14"/>
  <c r="AB78" i="14"/>
  <c r="AA78" i="14"/>
  <c r="Z78" i="14"/>
  <c r="Y78" i="14"/>
  <c r="X78" i="14"/>
  <c r="AC72" i="14"/>
  <c r="AB72" i="14"/>
  <c r="AA72" i="14"/>
  <c r="Z72" i="14"/>
  <c r="Y72" i="14"/>
  <c r="X72" i="14"/>
  <c r="AB66" i="14"/>
  <c r="AA66" i="14"/>
  <c r="Z66" i="14"/>
  <c r="Y66" i="14"/>
  <c r="X66" i="14"/>
  <c r="AC60" i="14"/>
  <c r="AB60" i="14"/>
  <c r="AA60" i="14"/>
  <c r="Z60" i="14"/>
  <c r="Y60" i="14"/>
  <c r="X60" i="14"/>
  <c r="AB54" i="14"/>
  <c r="AA54" i="14"/>
  <c r="Z54" i="14"/>
  <c r="Y54" i="14"/>
  <c r="X54" i="14"/>
  <c r="AC48" i="14"/>
  <c r="AB48" i="14"/>
  <c r="AA48" i="14"/>
  <c r="Z48" i="14"/>
  <c r="Y48" i="14"/>
  <c r="X48" i="14"/>
  <c r="AB42" i="14"/>
  <c r="AA42" i="14"/>
  <c r="Z42" i="14"/>
  <c r="Y42" i="14"/>
  <c r="X42" i="14"/>
  <c r="AC36" i="14"/>
  <c r="AB36" i="14"/>
  <c r="AA36" i="14"/>
  <c r="Z36" i="14"/>
  <c r="Y36" i="14"/>
  <c r="X36" i="14"/>
  <c r="AB30" i="14"/>
  <c r="AA30" i="14"/>
  <c r="Z30" i="14"/>
  <c r="Y30" i="14"/>
  <c r="X30" i="14"/>
  <c r="AC24" i="14"/>
  <c r="AB24" i="14"/>
  <c r="T317" i="14"/>
  <c r="W3" i="16" l="1"/>
  <c r="M3" i="16"/>
  <c r="T3" i="16" s="1"/>
  <c r="L3" i="16"/>
  <c r="G1839" i="14"/>
  <c r="G1827" i="14"/>
  <c r="G1815" i="14"/>
  <c r="G1803" i="14"/>
  <c r="G1791" i="14"/>
  <c r="G1746" i="14"/>
  <c r="G1734" i="14"/>
  <c r="G1722" i="14"/>
  <c r="G1710" i="14"/>
  <c r="G1698" i="14"/>
  <c r="G1653" i="14"/>
  <c r="G1641" i="14"/>
  <c r="G1629" i="14"/>
  <c r="G1617" i="14"/>
  <c r="G1605" i="14"/>
  <c r="G1560" i="14"/>
  <c r="G1548" i="14"/>
  <c r="G1536" i="14"/>
  <c r="G1524" i="14"/>
  <c r="G1512" i="14"/>
  <c r="G1467" i="14"/>
  <c r="G1455" i="14"/>
  <c r="G1443" i="14"/>
  <c r="G1431" i="14"/>
  <c r="G1419" i="14"/>
  <c r="G1374" i="14"/>
  <c r="G1362" i="14"/>
  <c r="G1350" i="14"/>
  <c r="G1338" i="14"/>
  <c r="G1326" i="14"/>
  <c r="G1281" i="14"/>
  <c r="G1269" i="14"/>
  <c r="G1257" i="14"/>
  <c r="G1245" i="14"/>
  <c r="G1233" i="14"/>
  <c r="G1188" i="14"/>
  <c r="G1176" i="14"/>
  <c r="G1164" i="14"/>
  <c r="G1152" i="14"/>
  <c r="G1140" i="14"/>
  <c r="G1095" i="14"/>
  <c r="G1083" i="14"/>
  <c r="G1071" i="14"/>
  <c r="G1059" i="14"/>
  <c r="G1047" i="14"/>
  <c r="G1002" i="14"/>
  <c r="G990" i="14"/>
  <c r="G978" i="14"/>
  <c r="G966" i="14"/>
  <c r="G954" i="14"/>
  <c r="G909" i="14"/>
  <c r="G897" i="14"/>
  <c r="G885" i="14"/>
  <c r="G873" i="14"/>
  <c r="G861" i="14"/>
  <c r="G816" i="14"/>
  <c r="G804" i="14"/>
  <c r="G792" i="14"/>
  <c r="G780" i="14"/>
  <c r="G768" i="14"/>
  <c r="G723" i="14"/>
  <c r="G711" i="14"/>
  <c r="G699" i="14"/>
  <c r="G687" i="14"/>
  <c r="G675" i="14"/>
  <c r="G630" i="14"/>
  <c r="G618" i="14"/>
  <c r="G606" i="14"/>
  <c r="G594" i="14"/>
  <c r="G582" i="14"/>
  <c r="G537" i="14"/>
  <c r="G525" i="14"/>
  <c r="G513" i="14"/>
  <c r="G501" i="14"/>
  <c r="G489" i="14"/>
  <c r="G444" i="14"/>
  <c r="G432" i="14"/>
  <c r="G420" i="14"/>
  <c r="G408" i="14"/>
  <c r="G396" i="14"/>
  <c r="G351" i="14"/>
  <c r="G339" i="14"/>
  <c r="G327" i="14"/>
  <c r="G315" i="14"/>
  <c r="G303" i="14"/>
  <c r="G258" i="14"/>
  <c r="G246" i="14"/>
  <c r="G234" i="14"/>
  <c r="G222" i="14"/>
  <c r="G210" i="14"/>
  <c r="G165" i="14"/>
  <c r="G153" i="14"/>
  <c r="G141" i="14"/>
  <c r="G129" i="14"/>
  <c r="G117" i="14"/>
  <c r="G72" i="14"/>
  <c r="G60" i="14"/>
  <c r="G48" i="14"/>
  <c r="G36" i="14"/>
  <c r="G24" i="14"/>
  <c r="F1839" i="14"/>
  <c r="F1827" i="14"/>
  <c r="F1815" i="14"/>
  <c r="F1803" i="14"/>
  <c r="F1791" i="14"/>
  <c r="F1746" i="14"/>
  <c r="F1734" i="14"/>
  <c r="F1722" i="14"/>
  <c r="F1710" i="14"/>
  <c r="F1698" i="14"/>
  <c r="F1653" i="14"/>
  <c r="F1641" i="14"/>
  <c r="F1629" i="14"/>
  <c r="F1617" i="14"/>
  <c r="F1605" i="14"/>
  <c r="F1560" i="14"/>
  <c r="F1548" i="14"/>
  <c r="F1536" i="14"/>
  <c r="F1524" i="14"/>
  <c r="F1512" i="14"/>
  <c r="F1467" i="14"/>
  <c r="F1455" i="14"/>
  <c r="F1443" i="14"/>
  <c r="F1431" i="14"/>
  <c r="F1419" i="14"/>
  <c r="F1374" i="14"/>
  <c r="F1362" i="14"/>
  <c r="F1350" i="14"/>
  <c r="F1338" i="14"/>
  <c r="F1326" i="14"/>
  <c r="F1281" i="14"/>
  <c r="F1269" i="14"/>
  <c r="F1257" i="14"/>
  <c r="F1245" i="14"/>
  <c r="F1233" i="14"/>
  <c r="F1188" i="14"/>
  <c r="F1176" i="14"/>
  <c r="F1164" i="14"/>
  <c r="F1152" i="14"/>
  <c r="F1140" i="14"/>
  <c r="F1095" i="14"/>
  <c r="F1083" i="14"/>
  <c r="F1071" i="14"/>
  <c r="F1059" i="14"/>
  <c r="F1047" i="14"/>
  <c r="F1002" i="14"/>
  <c r="F990" i="14"/>
  <c r="F978" i="14"/>
  <c r="F966" i="14"/>
  <c r="F954" i="14"/>
  <c r="F909" i="14"/>
  <c r="F897" i="14"/>
  <c r="F885" i="14"/>
  <c r="F873" i="14"/>
  <c r="F861" i="14"/>
  <c r="F816" i="14"/>
  <c r="F804" i="14"/>
  <c r="F792" i="14"/>
  <c r="F780" i="14"/>
  <c r="F768" i="14"/>
  <c r="F723" i="14"/>
  <c r="F711" i="14"/>
  <c r="F699" i="14"/>
  <c r="F687" i="14"/>
  <c r="F675" i="14"/>
  <c r="F630" i="14"/>
  <c r="F618" i="14"/>
  <c r="F606" i="14"/>
  <c r="F594" i="14"/>
  <c r="F582" i="14"/>
  <c r="F537" i="14"/>
  <c r="F525" i="14"/>
  <c r="F513" i="14"/>
  <c r="F501" i="14"/>
  <c r="F489" i="14"/>
  <c r="F444" i="14"/>
  <c r="F432" i="14"/>
  <c r="F420" i="14"/>
  <c r="F408" i="14"/>
  <c r="F396" i="14"/>
  <c r="F351" i="14"/>
  <c r="F339" i="14"/>
  <c r="F327" i="14"/>
  <c r="F315" i="14"/>
  <c r="F303" i="14"/>
  <c r="F258" i="14"/>
  <c r="F246" i="14"/>
  <c r="F234" i="14"/>
  <c r="F222" i="14"/>
  <c r="F210" i="14"/>
  <c r="F165" i="14"/>
  <c r="F153" i="14"/>
  <c r="F141" i="14"/>
  <c r="F129" i="14"/>
  <c r="F117" i="14"/>
  <c r="F72" i="14"/>
  <c r="F60" i="14"/>
  <c r="F48" i="14"/>
  <c r="F36" i="14"/>
  <c r="F24" i="14"/>
  <c r="E1839" i="14"/>
  <c r="E1827" i="14"/>
  <c r="E1815" i="14"/>
  <c r="E1803" i="14"/>
  <c r="E1791" i="14"/>
  <c r="E1746" i="14"/>
  <c r="E1734" i="14"/>
  <c r="E1722" i="14"/>
  <c r="E1710" i="14"/>
  <c r="E1698" i="14"/>
  <c r="E1653" i="14"/>
  <c r="E1641" i="14"/>
  <c r="E1629" i="14"/>
  <c r="E1617" i="14"/>
  <c r="E1605" i="14"/>
  <c r="E1560" i="14"/>
  <c r="E1548" i="14"/>
  <c r="E1536" i="14"/>
  <c r="E1524" i="14"/>
  <c r="E1512" i="14"/>
  <c r="E1467" i="14"/>
  <c r="E1455" i="14"/>
  <c r="E1443" i="14"/>
  <c r="E1431" i="14"/>
  <c r="E1419" i="14"/>
  <c r="E1374" i="14"/>
  <c r="E1362" i="14"/>
  <c r="E1350" i="14"/>
  <c r="E1338" i="14"/>
  <c r="E1326" i="14"/>
  <c r="E1281" i="14"/>
  <c r="E1269" i="14"/>
  <c r="E1257" i="14"/>
  <c r="E1245" i="14"/>
  <c r="E1233" i="14"/>
  <c r="E1188" i="14"/>
  <c r="E1176" i="14"/>
  <c r="E1164" i="14"/>
  <c r="E1152" i="14"/>
  <c r="E1140" i="14"/>
  <c r="E1095" i="14"/>
  <c r="E1083" i="14"/>
  <c r="E1071" i="14"/>
  <c r="E1059" i="14"/>
  <c r="E1047" i="14"/>
  <c r="E1002" i="14"/>
  <c r="E990" i="14"/>
  <c r="E978" i="14"/>
  <c r="E966" i="14"/>
  <c r="E954" i="14"/>
  <c r="E909" i="14"/>
  <c r="E897" i="14"/>
  <c r="E885" i="14"/>
  <c r="E873" i="14"/>
  <c r="E861" i="14"/>
  <c r="E816" i="14"/>
  <c r="E804" i="14"/>
  <c r="E792" i="14"/>
  <c r="E780" i="14"/>
  <c r="E768" i="14"/>
  <c r="E723" i="14"/>
  <c r="E711" i="14"/>
  <c r="E699" i="14"/>
  <c r="E687" i="14"/>
  <c r="E675" i="14"/>
  <c r="E630" i="14"/>
  <c r="E618" i="14"/>
  <c r="E606" i="14"/>
  <c r="E594" i="14"/>
  <c r="E582" i="14"/>
  <c r="E537" i="14"/>
  <c r="E525" i="14"/>
  <c r="E513" i="14"/>
  <c r="E501" i="14"/>
  <c r="E489" i="14"/>
  <c r="E444" i="14"/>
  <c r="E432" i="14"/>
  <c r="E420" i="14"/>
  <c r="E408" i="14"/>
  <c r="E396" i="14"/>
  <c r="E351" i="14"/>
  <c r="E339" i="14"/>
  <c r="E327" i="14"/>
  <c r="E315" i="14"/>
  <c r="E303" i="14"/>
  <c r="E258" i="14"/>
  <c r="E246" i="14"/>
  <c r="E234" i="14"/>
  <c r="E222" i="14"/>
  <c r="E210" i="14"/>
  <c r="E165" i="14"/>
  <c r="E153" i="14"/>
  <c r="E141" i="14"/>
  <c r="E129" i="14"/>
  <c r="E117" i="14"/>
  <c r="E72" i="14"/>
  <c r="E60" i="14"/>
  <c r="E48" i="14"/>
  <c r="E36" i="14"/>
  <c r="E24" i="14"/>
  <c r="AA24" i="14"/>
  <c r="D1839" i="14"/>
  <c r="D1827" i="14"/>
  <c r="D1815" i="14"/>
  <c r="D1803" i="14"/>
  <c r="D1791" i="14"/>
  <c r="D1746" i="14"/>
  <c r="D1734" i="14"/>
  <c r="D1722" i="14"/>
  <c r="D1710" i="14"/>
  <c r="D1698" i="14"/>
  <c r="D1653" i="14"/>
  <c r="D1641" i="14"/>
  <c r="D1629" i="14"/>
  <c r="D1617" i="14"/>
  <c r="D1605" i="14"/>
  <c r="D1560" i="14"/>
  <c r="D1548" i="14"/>
  <c r="D1536" i="14"/>
  <c r="D1524" i="14"/>
  <c r="D1512" i="14"/>
  <c r="D1467" i="14"/>
  <c r="D1455" i="14"/>
  <c r="D1443" i="14"/>
  <c r="D1431" i="14"/>
  <c r="D1419" i="14"/>
  <c r="D1374" i="14"/>
  <c r="D1362" i="14"/>
  <c r="D1350" i="14"/>
  <c r="D1338" i="14"/>
  <c r="D1326" i="14"/>
  <c r="D1281" i="14"/>
  <c r="D1269" i="14"/>
  <c r="D1257" i="14"/>
  <c r="D1245" i="14"/>
  <c r="D1233" i="14"/>
  <c r="D1188" i="14"/>
  <c r="D1176" i="14"/>
  <c r="D1164" i="14"/>
  <c r="D1152" i="14"/>
  <c r="D1140" i="14"/>
  <c r="D1095" i="14"/>
  <c r="D1083" i="14"/>
  <c r="D1071" i="14"/>
  <c r="D1059" i="14"/>
  <c r="D1047" i="14"/>
  <c r="D1002" i="14"/>
  <c r="D990" i="14"/>
  <c r="D978" i="14"/>
  <c r="D966" i="14"/>
  <c r="D954" i="14"/>
  <c r="D909" i="14"/>
  <c r="D897" i="14"/>
  <c r="D885" i="14"/>
  <c r="D873" i="14"/>
  <c r="D861" i="14"/>
  <c r="D816" i="14"/>
  <c r="D804" i="14"/>
  <c r="D792" i="14"/>
  <c r="D780" i="14"/>
  <c r="D768" i="14"/>
  <c r="D723" i="14"/>
  <c r="D711" i="14"/>
  <c r="D699" i="14"/>
  <c r="D687" i="14"/>
  <c r="D675" i="14"/>
  <c r="D630" i="14"/>
  <c r="D618" i="14"/>
  <c r="D606" i="14"/>
  <c r="D594" i="14"/>
  <c r="D582" i="14"/>
  <c r="D537" i="14"/>
  <c r="D525" i="14"/>
  <c r="D513" i="14"/>
  <c r="D501" i="14"/>
  <c r="D489" i="14"/>
  <c r="D444" i="14"/>
  <c r="D432" i="14"/>
  <c r="D420" i="14"/>
  <c r="D408" i="14"/>
  <c r="D396" i="14"/>
  <c r="D351" i="14"/>
  <c r="D339" i="14"/>
  <c r="D327" i="14"/>
  <c r="D315" i="14"/>
  <c r="D303" i="14"/>
  <c r="D258" i="14"/>
  <c r="D246" i="14"/>
  <c r="D234" i="14"/>
  <c r="D222" i="14"/>
  <c r="D210" i="14"/>
  <c r="D165" i="14"/>
  <c r="D153" i="14"/>
  <c r="D141" i="14"/>
  <c r="D129" i="14"/>
  <c r="D117" i="14"/>
  <c r="D72" i="14"/>
  <c r="D60" i="14"/>
  <c r="D48" i="14"/>
  <c r="D36" i="14"/>
  <c r="D24" i="14"/>
  <c r="C1839" i="14"/>
  <c r="C1827" i="14"/>
  <c r="C1815" i="14"/>
  <c r="C1803" i="14"/>
  <c r="C1791" i="14"/>
  <c r="C1746" i="14"/>
  <c r="C1734" i="14"/>
  <c r="C1722" i="14"/>
  <c r="C1710" i="14"/>
  <c r="C1698" i="14"/>
  <c r="C1653" i="14"/>
  <c r="C1641" i="14"/>
  <c r="C1629" i="14"/>
  <c r="C1617" i="14"/>
  <c r="C1605" i="14"/>
  <c r="C1560" i="14"/>
  <c r="C1548" i="14"/>
  <c r="C1536" i="14"/>
  <c r="C1524" i="14"/>
  <c r="C1512" i="14"/>
  <c r="C1467" i="14"/>
  <c r="C1455" i="14"/>
  <c r="C1443" i="14"/>
  <c r="C1431" i="14"/>
  <c r="C1419" i="14"/>
  <c r="C1374" i="14"/>
  <c r="C1362" i="14"/>
  <c r="C1350" i="14"/>
  <c r="C1338" i="14"/>
  <c r="C1326" i="14"/>
  <c r="C1281" i="14"/>
  <c r="C1269" i="14"/>
  <c r="C1257" i="14"/>
  <c r="C1245" i="14"/>
  <c r="C1233" i="14"/>
  <c r="C1188" i="14"/>
  <c r="C1176" i="14"/>
  <c r="C1164" i="14"/>
  <c r="C1152" i="14"/>
  <c r="C1140" i="14"/>
  <c r="C1095" i="14"/>
  <c r="C1083" i="14"/>
  <c r="C1071" i="14"/>
  <c r="C1059" i="14"/>
  <c r="C1047" i="14"/>
  <c r="C1002" i="14"/>
  <c r="C990" i="14"/>
  <c r="C978" i="14"/>
  <c r="C966" i="14"/>
  <c r="C954" i="14"/>
  <c r="C909" i="14"/>
  <c r="C897" i="14"/>
  <c r="C885" i="14"/>
  <c r="C873" i="14"/>
  <c r="C861" i="14"/>
  <c r="C816" i="14"/>
  <c r="C804" i="14"/>
  <c r="C792" i="14"/>
  <c r="C780" i="14"/>
  <c r="C768" i="14"/>
  <c r="C723" i="14"/>
  <c r="C711" i="14"/>
  <c r="C699" i="14"/>
  <c r="C687" i="14"/>
  <c r="C675" i="14"/>
  <c r="C630" i="14"/>
  <c r="C618" i="14"/>
  <c r="C606" i="14"/>
  <c r="C594" i="14"/>
  <c r="C582" i="14"/>
  <c r="C537" i="14"/>
  <c r="C525" i="14"/>
  <c r="C513" i="14"/>
  <c r="C501" i="14"/>
  <c r="C489" i="14"/>
  <c r="C444" i="14"/>
  <c r="C432" i="14"/>
  <c r="C420" i="14"/>
  <c r="C408" i="14"/>
  <c r="C396" i="14"/>
  <c r="C351" i="14"/>
  <c r="C339" i="14"/>
  <c r="C327" i="14"/>
  <c r="C315" i="14"/>
  <c r="C303" i="14"/>
  <c r="C258" i="14"/>
  <c r="C246" i="14"/>
  <c r="C234" i="14"/>
  <c r="C222" i="14"/>
  <c r="C210" i="14"/>
  <c r="C165" i="14"/>
  <c r="C153" i="14"/>
  <c r="C141" i="14"/>
  <c r="C129" i="14"/>
  <c r="C117" i="14"/>
  <c r="C72" i="14"/>
  <c r="C60" i="14"/>
  <c r="C48" i="14"/>
  <c r="C36" i="14"/>
  <c r="C24" i="14"/>
  <c r="B1839" i="14"/>
  <c r="B1827" i="14"/>
  <c r="B1815" i="14"/>
  <c r="B1803" i="14"/>
  <c r="B1791" i="14"/>
  <c r="B1746" i="14"/>
  <c r="B1734" i="14"/>
  <c r="B1722" i="14"/>
  <c r="B1710" i="14"/>
  <c r="B1698" i="14"/>
  <c r="B1653" i="14"/>
  <c r="B1641" i="14"/>
  <c r="B1629" i="14"/>
  <c r="B1617" i="14"/>
  <c r="B1605" i="14"/>
  <c r="B1560" i="14"/>
  <c r="B1548" i="14"/>
  <c r="B1536" i="14"/>
  <c r="B1524" i="14"/>
  <c r="B1512" i="14"/>
  <c r="B1467" i="14"/>
  <c r="B1455" i="14"/>
  <c r="B1443" i="14"/>
  <c r="B1431" i="14"/>
  <c r="B1419" i="14"/>
  <c r="B1374" i="14"/>
  <c r="B1362" i="14"/>
  <c r="B1350" i="14"/>
  <c r="B1338" i="14"/>
  <c r="B1326" i="14"/>
  <c r="B1281" i="14"/>
  <c r="B1269" i="14"/>
  <c r="B1257" i="14"/>
  <c r="B1245" i="14"/>
  <c r="B1233" i="14"/>
  <c r="B1188" i="14"/>
  <c r="B1176" i="14"/>
  <c r="B1164" i="14"/>
  <c r="B1152" i="14"/>
  <c r="B1140" i="14"/>
  <c r="B1095" i="14"/>
  <c r="B1083" i="14"/>
  <c r="B1071" i="14"/>
  <c r="B1059" i="14"/>
  <c r="B1047" i="14"/>
  <c r="B1002" i="14"/>
  <c r="B990" i="14"/>
  <c r="B978" i="14"/>
  <c r="B966" i="14"/>
  <c r="B954" i="14"/>
  <c r="B909" i="14"/>
  <c r="B897" i="14"/>
  <c r="B885" i="14"/>
  <c r="B873" i="14"/>
  <c r="B861" i="14"/>
  <c r="B816" i="14"/>
  <c r="B804" i="14"/>
  <c r="B792" i="14"/>
  <c r="B780" i="14"/>
  <c r="B768" i="14"/>
  <c r="B723" i="14"/>
  <c r="B711" i="14"/>
  <c r="B699" i="14"/>
  <c r="B687" i="14"/>
  <c r="B675" i="14"/>
  <c r="B630" i="14"/>
  <c r="B618" i="14"/>
  <c r="B606" i="14"/>
  <c r="B594" i="14"/>
  <c r="B582" i="14"/>
  <c r="B537" i="14"/>
  <c r="B525" i="14"/>
  <c r="B513" i="14"/>
  <c r="B501" i="14"/>
  <c r="B489" i="14"/>
  <c r="B444" i="14"/>
  <c r="B432" i="14"/>
  <c r="B420" i="14"/>
  <c r="B408" i="14"/>
  <c r="B396" i="14"/>
  <c r="B351" i="14"/>
  <c r="B339" i="14"/>
  <c r="B327" i="14"/>
  <c r="B315" i="14"/>
  <c r="B303" i="14"/>
  <c r="B258" i="14"/>
  <c r="B246" i="14"/>
  <c r="B234" i="14"/>
  <c r="B222" i="14"/>
  <c r="B210" i="14"/>
  <c r="B165" i="14"/>
  <c r="B153" i="14"/>
  <c r="B141" i="14"/>
  <c r="B129" i="14"/>
  <c r="B117" i="14"/>
  <c r="B72" i="14"/>
  <c r="B60" i="14"/>
  <c r="B48" i="14"/>
  <c r="B36" i="14"/>
  <c r="B24" i="14"/>
  <c r="T26" i="14"/>
  <c r="N3" i="16"/>
  <c r="U3" i="16" s="1"/>
  <c r="O3" i="16"/>
  <c r="P3" i="16"/>
  <c r="Q3" i="16"/>
  <c r="R3" i="16"/>
  <c r="S3" i="16"/>
  <c r="K1803" i="14"/>
  <c r="N1803" i="14"/>
  <c r="L1803" i="14"/>
  <c r="L1807" i="14"/>
  <c r="P1805" i="14"/>
  <c r="W1803" i="14"/>
  <c r="W1857" i="14"/>
  <c r="M1857" i="14"/>
  <c r="W1852" i="14"/>
  <c r="P1852" i="14"/>
  <c r="M1852" i="14"/>
  <c r="W1847" i="14"/>
  <c r="S1847" i="14"/>
  <c r="R1847" i="14"/>
  <c r="Q1847" i="14"/>
  <c r="P1847" i="14"/>
  <c r="W1843" i="14"/>
  <c r="L1843" i="14"/>
  <c r="T1841" i="14"/>
  <c r="S1841" i="14"/>
  <c r="R1841" i="14"/>
  <c r="Q1841" i="14"/>
  <c r="P1841" i="14"/>
  <c r="W1839" i="14"/>
  <c r="O1839" i="14"/>
  <c r="N1839" i="14"/>
  <c r="L1839" i="14"/>
  <c r="K1839" i="14"/>
  <c r="J1839" i="14"/>
  <c r="I1839" i="14"/>
  <c r="H1839" i="14"/>
  <c r="W1835" i="14"/>
  <c r="S1835" i="14"/>
  <c r="R1835" i="14"/>
  <c r="Q1835" i="14"/>
  <c r="P1835" i="14"/>
  <c r="W1831" i="14"/>
  <c r="L1831" i="14"/>
  <c r="T1829" i="14"/>
  <c r="S1829" i="14"/>
  <c r="R1829" i="14"/>
  <c r="Q1829" i="14"/>
  <c r="P1829" i="14"/>
  <c r="W1827" i="14"/>
  <c r="O1827" i="14"/>
  <c r="N1827" i="14"/>
  <c r="L1827" i="14"/>
  <c r="K1827" i="14"/>
  <c r="J1827" i="14"/>
  <c r="I1827" i="14"/>
  <c r="H1827" i="14"/>
  <c r="W1823" i="14"/>
  <c r="S1823" i="14"/>
  <c r="R1823" i="14"/>
  <c r="Q1823" i="14"/>
  <c r="P1823" i="14"/>
  <c r="W1819" i="14"/>
  <c r="L1819" i="14"/>
  <c r="T1817" i="14"/>
  <c r="S1817" i="14"/>
  <c r="R1817" i="14"/>
  <c r="Q1817" i="14"/>
  <c r="P1817" i="14"/>
  <c r="W1815" i="14"/>
  <c r="O1815" i="14"/>
  <c r="N1815" i="14"/>
  <c r="L1815" i="14"/>
  <c r="K1815" i="14"/>
  <c r="J1815" i="14"/>
  <c r="I1815" i="14"/>
  <c r="H1815" i="14"/>
  <c r="W1811" i="14"/>
  <c r="S1811" i="14"/>
  <c r="R1811" i="14"/>
  <c r="Q1811" i="14"/>
  <c r="P1811" i="14"/>
  <c r="W1807" i="14"/>
  <c r="T1805" i="14"/>
  <c r="S1805" i="14"/>
  <c r="R1805" i="14"/>
  <c r="Q1805" i="14"/>
  <c r="O1803" i="14"/>
  <c r="J1803" i="14"/>
  <c r="I1803" i="14"/>
  <c r="H1803" i="14"/>
  <c r="W1799" i="14"/>
  <c r="S1799" i="14"/>
  <c r="R1799" i="14"/>
  <c r="Q1799" i="14"/>
  <c r="P1799" i="14"/>
  <c r="W1795" i="14"/>
  <c r="L1795" i="14"/>
  <c r="T1793" i="14"/>
  <c r="S1793" i="14"/>
  <c r="R1793" i="14"/>
  <c r="Q1793" i="14"/>
  <c r="P1793" i="14"/>
  <c r="W1791" i="14"/>
  <c r="O1791" i="14"/>
  <c r="N1791" i="14"/>
  <c r="L1791" i="14"/>
  <c r="K1791" i="14"/>
  <c r="J1791" i="14"/>
  <c r="I1791" i="14"/>
  <c r="H1791" i="14"/>
  <c r="W1764" i="14"/>
  <c r="M1764" i="14"/>
  <c r="W1759" i="14"/>
  <c r="P1759" i="14"/>
  <c r="M1759" i="14"/>
  <c r="W1754" i="14"/>
  <c r="S1754" i="14"/>
  <c r="R1754" i="14"/>
  <c r="Q1754" i="14"/>
  <c r="P1754" i="14"/>
  <c r="W1750" i="14"/>
  <c r="L1750" i="14"/>
  <c r="T1748" i="14"/>
  <c r="S1748" i="14"/>
  <c r="R1748" i="14"/>
  <c r="Q1748" i="14"/>
  <c r="P1748" i="14"/>
  <c r="W1746" i="14"/>
  <c r="O1746" i="14"/>
  <c r="N1746" i="14"/>
  <c r="L1746" i="14"/>
  <c r="K1746" i="14"/>
  <c r="J1746" i="14"/>
  <c r="I1746" i="14"/>
  <c r="H1746" i="14"/>
  <c r="W1742" i="14"/>
  <c r="S1742" i="14"/>
  <c r="R1742" i="14"/>
  <c r="Q1742" i="14"/>
  <c r="P1742" i="14"/>
  <c r="W1738" i="14"/>
  <c r="L1738" i="14"/>
  <c r="T1736" i="14"/>
  <c r="S1736" i="14"/>
  <c r="R1736" i="14"/>
  <c r="Q1736" i="14"/>
  <c r="P1736" i="14"/>
  <c r="W1734" i="14"/>
  <c r="O1734" i="14"/>
  <c r="N1734" i="14"/>
  <c r="L1734" i="14"/>
  <c r="K1734" i="14"/>
  <c r="J1734" i="14"/>
  <c r="I1734" i="14"/>
  <c r="H1734" i="14"/>
  <c r="W1730" i="14"/>
  <c r="S1730" i="14"/>
  <c r="R1730" i="14"/>
  <c r="Q1730" i="14"/>
  <c r="P1730" i="14"/>
  <c r="W1726" i="14"/>
  <c r="L1726" i="14"/>
  <c r="T1724" i="14"/>
  <c r="S1724" i="14"/>
  <c r="R1724" i="14"/>
  <c r="Q1724" i="14"/>
  <c r="P1724" i="14"/>
  <c r="W1722" i="14"/>
  <c r="O1722" i="14"/>
  <c r="N1722" i="14"/>
  <c r="L1722" i="14"/>
  <c r="K1722" i="14"/>
  <c r="J1722" i="14"/>
  <c r="I1722" i="14"/>
  <c r="H1722" i="14"/>
  <c r="W1718" i="14"/>
  <c r="S1718" i="14"/>
  <c r="R1718" i="14"/>
  <c r="Q1718" i="14"/>
  <c r="P1718" i="14"/>
  <c r="W1714" i="14"/>
  <c r="L1714" i="14"/>
  <c r="T1712" i="14"/>
  <c r="S1712" i="14"/>
  <c r="R1712" i="14"/>
  <c r="Q1712" i="14"/>
  <c r="P1712" i="14"/>
  <c r="W1710" i="14"/>
  <c r="O1710" i="14"/>
  <c r="N1710" i="14"/>
  <c r="L1710" i="14"/>
  <c r="K1710" i="14"/>
  <c r="J1710" i="14"/>
  <c r="I1710" i="14"/>
  <c r="H1710" i="14"/>
  <c r="W1706" i="14"/>
  <c r="S1706" i="14"/>
  <c r="R1706" i="14"/>
  <c r="Q1706" i="14"/>
  <c r="P1706" i="14"/>
  <c r="W1702" i="14"/>
  <c r="L1702" i="14"/>
  <c r="T1700" i="14"/>
  <c r="S1700" i="14"/>
  <c r="R1700" i="14"/>
  <c r="Q1700" i="14"/>
  <c r="P1700" i="14"/>
  <c r="W1698" i="14"/>
  <c r="O1698" i="14"/>
  <c r="N1698" i="14"/>
  <c r="L1698" i="14"/>
  <c r="K1698" i="14"/>
  <c r="J1698" i="14"/>
  <c r="I1698" i="14"/>
  <c r="H1698" i="14"/>
  <c r="L28" i="14"/>
  <c r="W1661" i="14"/>
  <c r="S1661" i="14"/>
  <c r="R1661" i="14"/>
  <c r="Q1661" i="14"/>
  <c r="P1661" i="14"/>
  <c r="W1657" i="14"/>
  <c r="L1657" i="14"/>
  <c r="T1655" i="14"/>
  <c r="S1655" i="14"/>
  <c r="R1655" i="14"/>
  <c r="Q1655" i="14"/>
  <c r="P1655" i="14"/>
  <c r="W1653" i="14"/>
  <c r="O1653" i="14"/>
  <c r="N1653" i="14"/>
  <c r="L1653" i="14"/>
  <c r="K1653" i="14"/>
  <c r="J1653" i="14"/>
  <c r="I1653" i="14"/>
  <c r="H1653" i="14"/>
  <c r="W1649" i="14"/>
  <c r="S1649" i="14"/>
  <c r="R1649" i="14"/>
  <c r="Q1649" i="14"/>
  <c r="P1649" i="14"/>
  <c r="W1645" i="14"/>
  <c r="L1645" i="14"/>
  <c r="T1643" i="14"/>
  <c r="S1643" i="14"/>
  <c r="R1643" i="14"/>
  <c r="Q1643" i="14"/>
  <c r="P1643" i="14"/>
  <c r="W1641" i="14"/>
  <c r="O1641" i="14"/>
  <c r="N1641" i="14"/>
  <c r="L1641" i="14"/>
  <c r="K1641" i="14"/>
  <c r="J1641" i="14"/>
  <c r="I1641" i="14"/>
  <c r="H1641" i="14"/>
  <c r="W1637" i="14"/>
  <c r="S1637" i="14"/>
  <c r="R1637" i="14"/>
  <c r="Q1637" i="14"/>
  <c r="P1637" i="14"/>
  <c r="W1633" i="14"/>
  <c r="L1633" i="14"/>
  <c r="T1631" i="14"/>
  <c r="S1631" i="14"/>
  <c r="R1631" i="14"/>
  <c r="Q1631" i="14"/>
  <c r="P1631" i="14"/>
  <c r="W1629" i="14"/>
  <c r="O1629" i="14"/>
  <c r="N1629" i="14"/>
  <c r="L1629" i="14"/>
  <c r="K1629" i="14"/>
  <c r="J1629" i="14"/>
  <c r="I1629" i="14"/>
  <c r="H1629" i="14"/>
  <c r="W1625" i="14"/>
  <c r="S1625" i="14"/>
  <c r="R1625" i="14"/>
  <c r="Q1625" i="14"/>
  <c r="P1625" i="14"/>
  <c r="W1621" i="14"/>
  <c r="L1621" i="14"/>
  <c r="T1619" i="14"/>
  <c r="S1619" i="14"/>
  <c r="R1619" i="14"/>
  <c r="Q1619" i="14"/>
  <c r="P1619" i="14"/>
  <c r="W1617" i="14"/>
  <c r="O1617" i="14"/>
  <c r="N1617" i="14"/>
  <c r="L1617" i="14"/>
  <c r="K1617" i="14"/>
  <c r="J1617" i="14"/>
  <c r="I1617" i="14"/>
  <c r="H1617" i="14"/>
  <c r="W1613" i="14"/>
  <c r="S1613" i="14"/>
  <c r="R1613" i="14"/>
  <c r="Q1613" i="14"/>
  <c r="P1613" i="14"/>
  <c r="W1609" i="14"/>
  <c r="L1609" i="14"/>
  <c r="T1607" i="14"/>
  <c r="S1607" i="14"/>
  <c r="R1607" i="14"/>
  <c r="Q1607" i="14"/>
  <c r="P1607" i="14"/>
  <c r="W1605" i="14"/>
  <c r="O1605" i="14"/>
  <c r="N1605" i="14"/>
  <c r="L1605" i="14"/>
  <c r="K1605" i="14"/>
  <c r="J1605" i="14"/>
  <c r="I1605" i="14"/>
  <c r="H1605" i="14"/>
  <c r="W1568" i="14"/>
  <c r="S1568" i="14"/>
  <c r="R1568" i="14"/>
  <c r="Q1568" i="14"/>
  <c r="P1568" i="14"/>
  <c r="W1564" i="14"/>
  <c r="L1564" i="14"/>
  <c r="T1562" i="14"/>
  <c r="S1562" i="14"/>
  <c r="R1562" i="14"/>
  <c r="Q1562" i="14"/>
  <c r="P1562" i="14"/>
  <c r="W1560" i="14"/>
  <c r="O1560" i="14"/>
  <c r="N1560" i="14"/>
  <c r="L1560" i="14"/>
  <c r="K1560" i="14"/>
  <c r="J1560" i="14"/>
  <c r="I1560" i="14"/>
  <c r="H1560" i="14"/>
  <c r="W1556" i="14"/>
  <c r="S1556" i="14"/>
  <c r="R1556" i="14"/>
  <c r="Q1556" i="14"/>
  <c r="P1556" i="14"/>
  <c r="W1552" i="14"/>
  <c r="L1552" i="14"/>
  <c r="T1550" i="14"/>
  <c r="S1550" i="14"/>
  <c r="R1550" i="14"/>
  <c r="Q1550" i="14"/>
  <c r="P1550" i="14"/>
  <c r="W1548" i="14"/>
  <c r="O1548" i="14"/>
  <c r="N1548" i="14"/>
  <c r="L1548" i="14"/>
  <c r="K1548" i="14"/>
  <c r="J1548" i="14"/>
  <c r="I1548" i="14"/>
  <c r="H1548" i="14"/>
  <c r="W1544" i="14"/>
  <c r="S1544" i="14"/>
  <c r="R1544" i="14"/>
  <c r="Q1544" i="14"/>
  <c r="P1544" i="14"/>
  <c r="W1540" i="14"/>
  <c r="L1540" i="14"/>
  <c r="T1538" i="14"/>
  <c r="S1538" i="14"/>
  <c r="R1538" i="14"/>
  <c r="Q1538" i="14"/>
  <c r="P1538" i="14"/>
  <c r="W1536" i="14"/>
  <c r="O1536" i="14"/>
  <c r="N1536" i="14"/>
  <c r="L1536" i="14"/>
  <c r="K1536" i="14"/>
  <c r="J1536" i="14"/>
  <c r="I1536" i="14"/>
  <c r="H1536" i="14"/>
  <c r="W1532" i="14"/>
  <c r="S1532" i="14"/>
  <c r="R1532" i="14"/>
  <c r="Q1532" i="14"/>
  <c r="P1532" i="14"/>
  <c r="W1528" i="14"/>
  <c r="L1528" i="14"/>
  <c r="T1526" i="14"/>
  <c r="S1526" i="14"/>
  <c r="R1526" i="14"/>
  <c r="Q1526" i="14"/>
  <c r="P1526" i="14"/>
  <c r="W1524" i="14"/>
  <c r="O1524" i="14"/>
  <c r="N1524" i="14"/>
  <c r="L1524" i="14"/>
  <c r="K1524" i="14"/>
  <c r="J1524" i="14"/>
  <c r="I1524" i="14"/>
  <c r="H1524" i="14"/>
  <c r="W1520" i="14"/>
  <c r="S1520" i="14"/>
  <c r="R1520" i="14"/>
  <c r="Q1520" i="14"/>
  <c r="P1520" i="14"/>
  <c r="W1516" i="14"/>
  <c r="L1516" i="14"/>
  <c r="T1514" i="14"/>
  <c r="S1514" i="14"/>
  <c r="R1514" i="14"/>
  <c r="Q1514" i="14"/>
  <c r="P1514" i="14"/>
  <c r="W1512" i="14"/>
  <c r="O1512" i="14"/>
  <c r="N1512" i="14"/>
  <c r="L1512" i="14"/>
  <c r="K1512" i="14"/>
  <c r="J1512" i="14"/>
  <c r="I1512" i="14"/>
  <c r="H1512" i="14"/>
  <c r="W1475" i="14"/>
  <c r="S1475" i="14"/>
  <c r="R1475" i="14"/>
  <c r="Q1475" i="14"/>
  <c r="P1475" i="14"/>
  <c r="W1471" i="14"/>
  <c r="L1471" i="14"/>
  <c r="T1469" i="14"/>
  <c r="S1469" i="14"/>
  <c r="R1469" i="14"/>
  <c r="Q1469" i="14"/>
  <c r="P1469" i="14"/>
  <c r="W1467" i="14"/>
  <c r="O1467" i="14"/>
  <c r="N1467" i="14"/>
  <c r="L1467" i="14"/>
  <c r="K1467" i="14"/>
  <c r="J1467" i="14"/>
  <c r="I1467" i="14"/>
  <c r="H1467" i="14"/>
  <c r="W1463" i="14"/>
  <c r="S1463" i="14"/>
  <c r="R1463" i="14"/>
  <c r="Q1463" i="14"/>
  <c r="P1463" i="14"/>
  <c r="W1459" i="14"/>
  <c r="L1459" i="14"/>
  <c r="T1457" i="14"/>
  <c r="S1457" i="14"/>
  <c r="R1457" i="14"/>
  <c r="Q1457" i="14"/>
  <c r="P1457" i="14"/>
  <c r="W1455" i="14"/>
  <c r="O1455" i="14"/>
  <c r="N1455" i="14"/>
  <c r="L1455" i="14"/>
  <c r="K1455" i="14"/>
  <c r="J1455" i="14"/>
  <c r="I1455" i="14"/>
  <c r="H1455" i="14"/>
  <c r="W1451" i="14"/>
  <c r="S1451" i="14"/>
  <c r="R1451" i="14"/>
  <c r="Q1451" i="14"/>
  <c r="P1451" i="14"/>
  <c r="W1447" i="14"/>
  <c r="L1447" i="14"/>
  <c r="T1445" i="14"/>
  <c r="S1445" i="14"/>
  <c r="R1445" i="14"/>
  <c r="Q1445" i="14"/>
  <c r="P1445" i="14"/>
  <c r="W1443" i="14"/>
  <c r="O1443" i="14"/>
  <c r="N1443" i="14"/>
  <c r="L1443" i="14"/>
  <c r="K1443" i="14"/>
  <c r="J1443" i="14"/>
  <c r="I1443" i="14"/>
  <c r="H1443" i="14"/>
  <c r="W1439" i="14"/>
  <c r="S1439" i="14"/>
  <c r="R1439" i="14"/>
  <c r="Q1439" i="14"/>
  <c r="P1439" i="14"/>
  <c r="W1435" i="14"/>
  <c r="L1435" i="14"/>
  <c r="T1433" i="14"/>
  <c r="S1433" i="14"/>
  <c r="R1433" i="14"/>
  <c r="Q1433" i="14"/>
  <c r="P1433" i="14"/>
  <c r="W1431" i="14"/>
  <c r="O1431" i="14"/>
  <c r="N1431" i="14"/>
  <c r="L1431" i="14"/>
  <c r="K1431" i="14"/>
  <c r="J1431" i="14"/>
  <c r="I1431" i="14"/>
  <c r="H1431" i="14"/>
  <c r="W1427" i="14"/>
  <c r="S1427" i="14"/>
  <c r="R1427" i="14"/>
  <c r="Q1427" i="14"/>
  <c r="P1427" i="14"/>
  <c r="W1423" i="14"/>
  <c r="L1423" i="14"/>
  <c r="T1421" i="14"/>
  <c r="S1421" i="14"/>
  <c r="R1421" i="14"/>
  <c r="Q1421" i="14"/>
  <c r="P1421" i="14"/>
  <c r="W1419" i="14"/>
  <c r="O1419" i="14"/>
  <c r="N1419" i="14"/>
  <c r="L1419" i="14"/>
  <c r="K1419" i="14"/>
  <c r="J1419" i="14"/>
  <c r="I1419" i="14"/>
  <c r="H1419" i="14"/>
  <c r="W1382" i="14"/>
  <c r="S1382" i="14"/>
  <c r="R1382" i="14"/>
  <c r="Q1382" i="14"/>
  <c r="P1382" i="14"/>
  <c r="W1378" i="14"/>
  <c r="L1378" i="14"/>
  <c r="T1376" i="14"/>
  <c r="S1376" i="14"/>
  <c r="R1376" i="14"/>
  <c r="Q1376" i="14"/>
  <c r="P1376" i="14"/>
  <c r="W1374" i="14"/>
  <c r="O1374" i="14"/>
  <c r="N1374" i="14"/>
  <c r="L1374" i="14"/>
  <c r="K1374" i="14"/>
  <c r="J1374" i="14"/>
  <c r="I1374" i="14"/>
  <c r="H1374" i="14"/>
  <c r="W1370" i="14"/>
  <c r="S1370" i="14"/>
  <c r="R1370" i="14"/>
  <c r="Q1370" i="14"/>
  <c r="P1370" i="14"/>
  <c r="W1366" i="14"/>
  <c r="L1366" i="14"/>
  <c r="T1364" i="14"/>
  <c r="S1364" i="14"/>
  <c r="R1364" i="14"/>
  <c r="Q1364" i="14"/>
  <c r="P1364" i="14"/>
  <c r="W1362" i="14"/>
  <c r="O1362" i="14"/>
  <c r="N1362" i="14"/>
  <c r="L1362" i="14"/>
  <c r="K1362" i="14"/>
  <c r="J1362" i="14"/>
  <c r="I1362" i="14"/>
  <c r="H1362" i="14"/>
  <c r="W1358" i="14"/>
  <c r="S1358" i="14"/>
  <c r="R1358" i="14"/>
  <c r="Q1358" i="14"/>
  <c r="P1358" i="14"/>
  <c r="W1354" i="14"/>
  <c r="L1354" i="14"/>
  <c r="T1352" i="14"/>
  <c r="S1352" i="14"/>
  <c r="R1352" i="14"/>
  <c r="Q1352" i="14"/>
  <c r="P1352" i="14"/>
  <c r="W1350" i="14"/>
  <c r="O1350" i="14"/>
  <c r="N1350" i="14"/>
  <c r="L1350" i="14"/>
  <c r="K1350" i="14"/>
  <c r="J1350" i="14"/>
  <c r="I1350" i="14"/>
  <c r="H1350" i="14"/>
  <c r="W1346" i="14"/>
  <c r="S1346" i="14"/>
  <c r="R1346" i="14"/>
  <c r="Q1346" i="14"/>
  <c r="P1346" i="14"/>
  <c r="W1342" i="14"/>
  <c r="L1342" i="14"/>
  <c r="T1340" i="14"/>
  <c r="S1340" i="14"/>
  <c r="R1340" i="14"/>
  <c r="Q1340" i="14"/>
  <c r="P1340" i="14"/>
  <c r="W1338" i="14"/>
  <c r="O1338" i="14"/>
  <c r="N1338" i="14"/>
  <c r="L1338" i="14"/>
  <c r="K1338" i="14"/>
  <c r="J1338" i="14"/>
  <c r="I1338" i="14"/>
  <c r="H1338" i="14"/>
  <c r="W1334" i="14"/>
  <c r="S1334" i="14"/>
  <c r="R1334" i="14"/>
  <c r="Q1334" i="14"/>
  <c r="P1334" i="14"/>
  <c r="W1330" i="14"/>
  <c r="L1330" i="14"/>
  <c r="T1328" i="14"/>
  <c r="S1328" i="14"/>
  <c r="R1328" i="14"/>
  <c r="Q1328" i="14"/>
  <c r="P1328" i="14"/>
  <c r="W1326" i="14"/>
  <c r="O1326" i="14"/>
  <c r="N1326" i="14"/>
  <c r="L1326" i="14"/>
  <c r="K1326" i="14"/>
  <c r="J1326" i="14"/>
  <c r="I1326" i="14"/>
  <c r="H1326" i="14"/>
  <c r="W1289" i="14"/>
  <c r="S1289" i="14"/>
  <c r="R1289" i="14"/>
  <c r="Q1289" i="14"/>
  <c r="P1289" i="14"/>
  <c r="W1285" i="14"/>
  <c r="L1285" i="14"/>
  <c r="T1283" i="14"/>
  <c r="S1283" i="14"/>
  <c r="R1283" i="14"/>
  <c r="Q1283" i="14"/>
  <c r="P1283" i="14"/>
  <c r="W1281" i="14"/>
  <c r="O1281" i="14"/>
  <c r="N1281" i="14"/>
  <c r="L1281" i="14"/>
  <c r="K1281" i="14"/>
  <c r="J1281" i="14"/>
  <c r="I1281" i="14"/>
  <c r="H1281" i="14"/>
  <c r="W1277" i="14"/>
  <c r="S1277" i="14"/>
  <c r="R1277" i="14"/>
  <c r="Q1277" i="14"/>
  <c r="P1277" i="14"/>
  <c r="W1273" i="14"/>
  <c r="L1273" i="14"/>
  <c r="T1271" i="14"/>
  <c r="S1271" i="14"/>
  <c r="R1271" i="14"/>
  <c r="Q1271" i="14"/>
  <c r="P1271" i="14"/>
  <c r="W1269" i="14"/>
  <c r="O1269" i="14"/>
  <c r="N1269" i="14"/>
  <c r="L1269" i="14"/>
  <c r="K1269" i="14"/>
  <c r="J1269" i="14"/>
  <c r="I1269" i="14"/>
  <c r="H1269" i="14"/>
  <c r="W1265" i="14"/>
  <c r="S1265" i="14"/>
  <c r="R1265" i="14"/>
  <c r="Q1265" i="14"/>
  <c r="P1265" i="14"/>
  <c r="W1261" i="14"/>
  <c r="L1261" i="14"/>
  <c r="T1259" i="14"/>
  <c r="S1259" i="14"/>
  <c r="R1259" i="14"/>
  <c r="Q1259" i="14"/>
  <c r="P1259" i="14"/>
  <c r="W1257" i="14"/>
  <c r="O1257" i="14"/>
  <c r="N1257" i="14"/>
  <c r="L1257" i="14"/>
  <c r="K1257" i="14"/>
  <c r="J1257" i="14"/>
  <c r="I1257" i="14"/>
  <c r="H1257" i="14"/>
  <c r="W1253" i="14"/>
  <c r="S1253" i="14"/>
  <c r="R1253" i="14"/>
  <c r="Q1253" i="14"/>
  <c r="P1253" i="14"/>
  <c r="W1249" i="14"/>
  <c r="L1249" i="14"/>
  <c r="T1247" i="14"/>
  <c r="S1247" i="14"/>
  <c r="R1247" i="14"/>
  <c r="Q1247" i="14"/>
  <c r="P1247" i="14"/>
  <c r="W1245" i="14"/>
  <c r="O1245" i="14"/>
  <c r="N1245" i="14"/>
  <c r="L1245" i="14"/>
  <c r="K1245" i="14"/>
  <c r="J1245" i="14"/>
  <c r="I1245" i="14"/>
  <c r="H1245" i="14"/>
  <c r="W1241" i="14"/>
  <c r="S1241" i="14"/>
  <c r="R1241" i="14"/>
  <c r="Q1241" i="14"/>
  <c r="P1241" i="14"/>
  <c r="W1237" i="14"/>
  <c r="L1237" i="14"/>
  <c r="T1235" i="14"/>
  <c r="S1235" i="14"/>
  <c r="R1235" i="14"/>
  <c r="Q1235" i="14"/>
  <c r="P1235" i="14"/>
  <c r="W1233" i="14"/>
  <c r="O1233" i="14"/>
  <c r="N1233" i="14"/>
  <c r="L1233" i="14"/>
  <c r="K1233" i="14"/>
  <c r="J1233" i="14"/>
  <c r="I1233" i="14"/>
  <c r="H1233" i="14"/>
  <c r="W1196" i="14"/>
  <c r="S1196" i="14"/>
  <c r="R1196" i="14"/>
  <c r="Q1196" i="14"/>
  <c r="P1196" i="14"/>
  <c r="W1192" i="14"/>
  <c r="L1192" i="14"/>
  <c r="T1190" i="14"/>
  <c r="S1190" i="14"/>
  <c r="R1190" i="14"/>
  <c r="Q1190" i="14"/>
  <c r="P1190" i="14"/>
  <c r="W1188" i="14"/>
  <c r="O1188" i="14"/>
  <c r="N1188" i="14"/>
  <c r="L1188" i="14"/>
  <c r="K1188" i="14"/>
  <c r="J1188" i="14"/>
  <c r="I1188" i="14"/>
  <c r="H1188" i="14"/>
  <c r="W1184" i="14"/>
  <c r="S1184" i="14"/>
  <c r="R1184" i="14"/>
  <c r="Q1184" i="14"/>
  <c r="P1184" i="14"/>
  <c r="W1180" i="14"/>
  <c r="L1180" i="14"/>
  <c r="T1178" i="14"/>
  <c r="S1178" i="14"/>
  <c r="R1178" i="14"/>
  <c r="Q1178" i="14"/>
  <c r="P1178" i="14"/>
  <c r="W1176" i="14"/>
  <c r="O1176" i="14"/>
  <c r="N1176" i="14"/>
  <c r="L1176" i="14"/>
  <c r="K1176" i="14"/>
  <c r="J1176" i="14"/>
  <c r="I1176" i="14"/>
  <c r="H1176" i="14"/>
  <c r="W1172" i="14"/>
  <c r="S1172" i="14"/>
  <c r="R1172" i="14"/>
  <c r="Q1172" i="14"/>
  <c r="P1172" i="14"/>
  <c r="W1168" i="14"/>
  <c r="L1168" i="14"/>
  <c r="T1166" i="14"/>
  <c r="S1166" i="14"/>
  <c r="R1166" i="14"/>
  <c r="Q1166" i="14"/>
  <c r="P1166" i="14"/>
  <c r="W1164" i="14"/>
  <c r="O1164" i="14"/>
  <c r="N1164" i="14"/>
  <c r="L1164" i="14"/>
  <c r="K1164" i="14"/>
  <c r="J1164" i="14"/>
  <c r="I1164" i="14"/>
  <c r="H1164" i="14"/>
  <c r="W1160" i="14"/>
  <c r="S1160" i="14"/>
  <c r="R1160" i="14"/>
  <c r="Q1160" i="14"/>
  <c r="P1160" i="14"/>
  <c r="W1156" i="14"/>
  <c r="L1156" i="14"/>
  <c r="T1154" i="14"/>
  <c r="S1154" i="14"/>
  <c r="R1154" i="14"/>
  <c r="Q1154" i="14"/>
  <c r="P1154" i="14"/>
  <c r="W1152" i="14"/>
  <c r="O1152" i="14"/>
  <c r="N1152" i="14"/>
  <c r="L1152" i="14"/>
  <c r="K1152" i="14"/>
  <c r="J1152" i="14"/>
  <c r="I1152" i="14"/>
  <c r="H1152" i="14"/>
  <c r="W1148" i="14"/>
  <c r="S1148" i="14"/>
  <c r="R1148" i="14"/>
  <c r="Q1148" i="14"/>
  <c r="P1148" i="14"/>
  <c r="W1144" i="14"/>
  <c r="L1144" i="14"/>
  <c r="T1142" i="14"/>
  <c r="S1142" i="14"/>
  <c r="R1142" i="14"/>
  <c r="Q1142" i="14"/>
  <c r="P1142" i="14"/>
  <c r="W1140" i="14"/>
  <c r="O1140" i="14"/>
  <c r="N1140" i="14"/>
  <c r="L1140" i="14"/>
  <c r="K1140" i="14"/>
  <c r="J1140" i="14"/>
  <c r="I1140" i="14"/>
  <c r="H1140" i="14"/>
  <c r="W1103" i="14"/>
  <c r="S1103" i="14"/>
  <c r="R1103" i="14"/>
  <c r="Q1103" i="14"/>
  <c r="P1103" i="14"/>
  <c r="W1099" i="14"/>
  <c r="L1099" i="14"/>
  <c r="T1097" i="14"/>
  <c r="S1097" i="14"/>
  <c r="R1097" i="14"/>
  <c r="Q1097" i="14"/>
  <c r="P1097" i="14"/>
  <c r="W1095" i="14"/>
  <c r="O1095" i="14"/>
  <c r="N1095" i="14"/>
  <c r="L1095" i="14"/>
  <c r="K1095" i="14"/>
  <c r="J1095" i="14"/>
  <c r="I1095" i="14"/>
  <c r="H1095" i="14"/>
  <c r="W1091" i="14"/>
  <c r="S1091" i="14"/>
  <c r="R1091" i="14"/>
  <c r="Q1091" i="14"/>
  <c r="P1091" i="14"/>
  <c r="W1087" i="14"/>
  <c r="L1087" i="14"/>
  <c r="T1085" i="14"/>
  <c r="S1085" i="14"/>
  <c r="R1085" i="14"/>
  <c r="Q1085" i="14"/>
  <c r="P1085" i="14"/>
  <c r="W1083" i="14"/>
  <c r="O1083" i="14"/>
  <c r="N1083" i="14"/>
  <c r="L1083" i="14"/>
  <c r="K1083" i="14"/>
  <c r="J1083" i="14"/>
  <c r="I1083" i="14"/>
  <c r="H1083" i="14"/>
  <c r="W1079" i="14"/>
  <c r="S1079" i="14"/>
  <c r="R1079" i="14"/>
  <c r="Q1079" i="14"/>
  <c r="P1079" i="14"/>
  <c r="W1075" i="14"/>
  <c r="L1075" i="14"/>
  <c r="T1073" i="14"/>
  <c r="S1073" i="14"/>
  <c r="R1073" i="14"/>
  <c r="Q1073" i="14"/>
  <c r="P1073" i="14"/>
  <c r="W1071" i="14"/>
  <c r="O1071" i="14"/>
  <c r="N1071" i="14"/>
  <c r="L1071" i="14"/>
  <c r="K1071" i="14"/>
  <c r="J1071" i="14"/>
  <c r="I1071" i="14"/>
  <c r="H1071" i="14"/>
  <c r="W1067" i="14"/>
  <c r="S1067" i="14"/>
  <c r="R1067" i="14"/>
  <c r="Q1067" i="14"/>
  <c r="P1067" i="14"/>
  <c r="W1063" i="14"/>
  <c r="L1063" i="14"/>
  <c r="T1061" i="14"/>
  <c r="S1061" i="14"/>
  <c r="R1061" i="14"/>
  <c r="Q1061" i="14"/>
  <c r="P1061" i="14"/>
  <c r="W1059" i="14"/>
  <c r="O1059" i="14"/>
  <c r="N1059" i="14"/>
  <c r="L1059" i="14"/>
  <c r="K1059" i="14"/>
  <c r="J1059" i="14"/>
  <c r="I1059" i="14"/>
  <c r="H1059" i="14"/>
  <c r="W1055" i="14"/>
  <c r="S1055" i="14"/>
  <c r="R1055" i="14"/>
  <c r="Q1055" i="14"/>
  <c r="P1055" i="14"/>
  <c r="W1051" i="14"/>
  <c r="L1051" i="14"/>
  <c r="T1049" i="14"/>
  <c r="S1049" i="14"/>
  <c r="R1049" i="14"/>
  <c r="Q1049" i="14"/>
  <c r="P1049" i="14"/>
  <c r="W1047" i="14"/>
  <c r="O1047" i="14"/>
  <c r="N1047" i="14"/>
  <c r="L1047" i="14"/>
  <c r="K1047" i="14"/>
  <c r="J1047" i="14"/>
  <c r="I1047" i="14"/>
  <c r="H1047" i="14"/>
  <c r="W1010" i="14"/>
  <c r="S1010" i="14"/>
  <c r="R1010" i="14"/>
  <c r="Q1010" i="14"/>
  <c r="P1010" i="14"/>
  <c r="W1006" i="14"/>
  <c r="L1006" i="14"/>
  <c r="T1004" i="14"/>
  <c r="S1004" i="14"/>
  <c r="R1004" i="14"/>
  <c r="Q1004" i="14"/>
  <c r="P1004" i="14"/>
  <c r="W1002" i="14"/>
  <c r="O1002" i="14"/>
  <c r="N1002" i="14"/>
  <c r="L1002" i="14"/>
  <c r="K1002" i="14"/>
  <c r="J1002" i="14"/>
  <c r="I1002" i="14"/>
  <c r="H1002" i="14"/>
  <c r="W998" i="14"/>
  <c r="S998" i="14"/>
  <c r="R998" i="14"/>
  <c r="Q998" i="14"/>
  <c r="P998" i="14"/>
  <c r="W994" i="14"/>
  <c r="L994" i="14"/>
  <c r="T992" i="14"/>
  <c r="S992" i="14"/>
  <c r="R992" i="14"/>
  <c r="Q992" i="14"/>
  <c r="P992" i="14"/>
  <c r="W990" i="14"/>
  <c r="O990" i="14"/>
  <c r="N990" i="14"/>
  <c r="L990" i="14"/>
  <c r="K990" i="14"/>
  <c r="J990" i="14"/>
  <c r="I990" i="14"/>
  <c r="H990" i="14"/>
  <c r="W986" i="14"/>
  <c r="S986" i="14"/>
  <c r="R986" i="14"/>
  <c r="Q986" i="14"/>
  <c r="P986" i="14"/>
  <c r="W982" i="14"/>
  <c r="L982" i="14"/>
  <c r="T980" i="14"/>
  <c r="S980" i="14"/>
  <c r="R980" i="14"/>
  <c r="Q980" i="14"/>
  <c r="P980" i="14"/>
  <c r="W978" i="14"/>
  <c r="O978" i="14"/>
  <c r="N978" i="14"/>
  <c r="L978" i="14"/>
  <c r="K978" i="14"/>
  <c r="J978" i="14"/>
  <c r="I978" i="14"/>
  <c r="H978" i="14"/>
  <c r="W974" i="14"/>
  <c r="S974" i="14"/>
  <c r="R974" i="14"/>
  <c r="Q974" i="14"/>
  <c r="P974" i="14"/>
  <c r="W970" i="14"/>
  <c r="L970" i="14"/>
  <c r="T968" i="14"/>
  <c r="S968" i="14"/>
  <c r="R968" i="14"/>
  <c r="Q968" i="14"/>
  <c r="P968" i="14"/>
  <c r="W966" i="14"/>
  <c r="O966" i="14"/>
  <c r="N966" i="14"/>
  <c r="L966" i="14"/>
  <c r="K966" i="14"/>
  <c r="J966" i="14"/>
  <c r="I966" i="14"/>
  <c r="H966" i="14"/>
  <c r="W962" i="14"/>
  <c r="S962" i="14"/>
  <c r="R962" i="14"/>
  <c r="Q962" i="14"/>
  <c r="P962" i="14"/>
  <c r="W958" i="14"/>
  <c r="L958" i="14"/>
  <c r="T956" i="14"/>
  <c r="S956" i="14"/>
  <c r="R956" i="14"/>
  <c r="Q956" i="14"/>
  <c r="P956" i="14"/>
  <c r="W954" i="14"/>
  <c r="O954" i="14"/>
  <c r="N954" i="14"/>
  <c r="L954" i="14"/>
  <c r="K954" i="14"/>
  <c r="J954" i="14"/>
  <c r="I954" i="14"/>
  <c r="H954" i="14"/>
  <c r="W917" i="14"/>
  <c r="S917" i="14"/>
  <c r="R917" i="14"/>
  <c r="Q917" i="14"/>
  <c r="P917" i="14"/>
  <c r="W913" i="14"/>
  <c r="L913" i="14"/>
  <c r="T911" i="14"/>
  <c r="S911" i="14"/>
  <c r="R911" i="14"/>
  <c r="Q911" i="14"/>
  <c r="P911" i="14"/>
  <c r="W909" i="14"/>
  <c r="O909" i="14"/>
  <c r="N909" i="14"/>
  <c r="L909" i="14"/>
  <c r="K909" i="14"/>
  <c r="J909" i="14"/>
  <c r="I909" i="14"/>
  <c r="H909" i="14"/>
  <c r="W905" i="14"/>
  <c r="S905" i="14"/>
  <c r="R905" i="14"/>
  <c r="Q905" i="14"/>
  <c r="P905" i="14"/>
  <c r="W901" i="14"/>
  <c r="L901" i="14"/>
  <c r="T899" i="14"/>
  <c r="S899" i="14"/>
  <c r="R899" i="14"/>
  <c r="Q899" i="14"/>
  <c r="P899" i="14"/>
  <c r="W897" i="14"/>
  <c r="O897" i="14"/>
  <c r="N897" i="14"/>
  <c r="L897" i="14"/>
  <c r="K897" i="14"/>
  <c r="J897" i="14"/>
  <c r="I897" i="14"/>
  <c r="H897" i="14"/>
  <c r="W893" i="14"/>
  <c r="S893" i="14"/>
  <c r="R893" i="14"/>
  <c r="Q893" i="14"/>
  <c r="P893" i="14"/>
  <c r="W889" i="14"/>
  <c r="L889" i="14"/>
  <c r="T887" i="14"/>
  <c r="S887" i="14"/>
  <c r="R887" i="14"/>
  <c r="Q887" i="14"/>
  <c r="P887" i="14"/>
  <c r="W885" i="14"/>
  <c r="O885" i="14"/>
  <c r="N885" i="14"/>
  <c r="L885" i="14"/>
  <c r="K885" i="14"/>
  <c r="J885" i="14"/>
  <c r="I885" i="14"/>
  <c r="H885" i="14"/>
  <c r="W881" i="14"/>
  <c r="S881" i="14"/>
  <c r="R881" i="14"/>
  <c r="Q881" i="14"/>
  <c r="P881" i="14"/>
  <c r="W877" i="14"/>
  <c r="L877" i="14"/>
  <c r="T875" i="14"/>
  <c r="S875" i="14"/>
  <c r="R875" i="14"/>
  <c r="Q875" i="14"/>
  <c r="P875" i="14"/>
  <c r="W873" i="14"/>
  <c r="O873" i="14"/>
  <c r="N873" i="14"/>
  <c r="L873" i="14"/>
  <c r="K873" i="14"/>
  <c r="J873" i="14"/>
  <c r="I873" i="14"/>
  <c r="H873" i="14"/>
  <c r="W869" i="14"/>
  <c r="S869" i="14"/>
  <c r="R869" i="14"/>
  <c r="Q869" i="14"/>
  <c r="P869" i="14"/>
  <c r="W865" i="14"/>
  <c r="L865" i="14"/>
  <c r="T863" i="14"/>
  <c r="S863" i="14"/>
  <c r="R863" i="14"/>
  <c r="Q863" i="14"/>
  <c r="P863" i="14"/>
  <c r="W861" i="14"/>
  <c r="O861" i="14"/>
  <c r="N861" i="14"/>
  <c r="L861" i="14"/>
  <c r="K861" i="14"/>
  <c r="J861" i="14"/>
  <c r="I861" i="14"/>
  <c r="H861" i="14"/>
  <c r="W824" i="14"/>
  <c r="S824" i="14"/>
  <c r="R824" i="14"/>
  <c r="Q824" i="14"/>
  <c r="P824" i="14"/>
  <c r="W820" i="14"/>
  <c r="L820" i="14"/>
  <c r="T818" i="14"/>
  <c r="S818" i="14"/>
  <c r="R818" i="14"/>
  <c r="Q818" i="14"/>
  <c r="P818" i="14"/>
  <c r="W816" i="14"/>
  <c r="O816" i="14"/>
  <c r="N816" i="14"/>
  <c r="L816" i="14"/>
  <c r="K816" i="14"/>
  <c r="J816" i="14"/>
  <c r="I816" i="14"/>
  <c r="H816" i="14"/>
  <c r="W812" i="14"/>
  <c r="S812" i="14"/>
  <c r="R812" i="14"/>
  <c r="Q812" i="14"/>
  <c r="P812" i="14"/>
  <c r="W808" i="14"/>
  <c r="L808" i="14"/>
  <c r="T806" i="14"/>
  <c r="S806" i="14"/>
  <c r="R806" i="14"/>
  <c r="Q806" i="14"/>
  <c r="P806" i="14"/>
  <c r="W804" i="14"/>
  <c r="O804" i="14"/>
  <c r="N804" i="14"/>
  <c r="L804" i="14"/>
  <c r="K804" i="14"/>
  <c r="J804" i="14"/>
  <c r="I804" i="14"/>
  <c r="H804" i="14"/>
  <c r="W800" i="14"/>
  <c r="S800" i="14"/>
  <c r="R800" i="14"/>
  <c r="Q800" i="14"/>
  <c r="P800" i="14"/>
  <c r="W796" i="14"/>
  <c r="L796" i="14"/>
  <c r="T794" i="14"/>
  <c r="S794" i="14"/>
  <c r="R794" i="14"/>
  <c r="Q794" i="14"/>
  <c r="P794" i="14"/>
  <c r="W792" i="14"/>
  <c r="O792" i="14"/>
  <c r="N792" i="14"/>
  <c r="L792" i="14"/>
  <c r="K792" i="14"/>
  <c r="J792" i="14"/>
  <c r="I792" i="14"/>
  <c r="H792" i="14"/>
  <c r="W788" i="14"/>
  <c r="S788" i="14"/>
  <c r="R788" i="14"/>
  <c r="Q788" i="14"/>
  <c r="P788" i="14"/>
  <c r="W784" i="14"/>
  <c r="L784" i="14"/>
  <c r="T782" i="14"/>
  <c r="S782" i="14"/>
  <c r="R782" i="14"/>
  <c r="Q782" i="14"/>
  <c r="P782" i="14"/>
  <c r="W780" i="14"/>
  <c r="O780" i="14"/>
  <c r="N780" i="14"/>
  <c r="L780" i="14"/>
  <c r="K780" i="14"/>
  <c r="J780" i="14"/>
  <c r="I780" i="14"/>
  <c r="H780" i="14"/>
  <c r="W776" i="14"/>
  <c r="S776" i="14"/>
  <c r="R776" i="14"/>
  <c r="Q776" i="14"/>
  <c r="P776" i="14"/>
  <c r="W772" i="14"/>
  <c r="L772" i="14"/>
  <c r="T770" i="14"/>
  <c r="S770" i="14"/>
  <c r="R770" i="14"/>
  <c r="Q770" i="14"/>
  <c r="P770" i="14"/>
  <c r="W768" i="14"/>
  <c r="O768" i="14"/>
  <c r="N768" i="14"/>
  <c r="L768" i="14"/>
  <c r="K768" i="14"/>
  <c r="J768" i="14"/>
  <c r="I768" i="14"/>
  <c r="H768" i="14"/>
  <c r="W731" i="14"/>
  <c r="S731" i="14"/>
  <c r="R731" i="14"/>
  <c r="Q731" i="14"/>
  <c r="P731" i="14"/>
  <c r="W727" i="14"/>
  <c r="L727" i="14"/>
  <c r="T725" i="14"/>
  <c r="S725" i="14"/>
  <c r="R725" i="14"/>
  <c r="Q725" i="14"/>
  <c r="P725" i="14"/>
  <c r="W723" i="14"/>
  <c r="O723" i="14"/>
  <c r="N723" i="14"/>
  <c r="L723" i="14"/>
  <c r="K723" i="14"/>
  <c r="J723" i="14"/>
  <c r="I723" i="14"/>
  <c r="H723" i="14"/>
  <c r="W719" i="14"/>
  <c r="S719" i="14"/>
  <c r="R719" i="14"/>
  <c r="Q719" i="14"/>
  <c r="P719" i="14"/>
  <c r="W715" i="14"/>
  <c r="L715" i="14"/>
  <c r="T713" i="14"/>
  <c r="S713" i="14"/>
  <c r="R713" i="14"/>
  <c r="Q713" i="14"/>
  <c r="P713" i="14"/>
  <c r="W711" i="14"/>
  <c r="O711" i="14"/>
  <c r="N711" i="14"/>
  <c r="L711" i="14"/>
  <c r="K711" i="14"/>
  <c r="J711" i="14"/>
  <c r="I711" i="14"/>
  <c r="H711" i="14"/>
  <c r="W707" i="14"/>
  <c r="S707" i="14"/>
  <c r="R707" i="14"/>
  <c r="Q707" i="14"/>
  <c r="P707" i="14"/>
  <c r="W703" i="14"/>
  <c r="L703" i="14"/>
  <c r="T701" i="14"/>
  <c r="S701" i="14"/>
  <c r="R701" i="14"/>
  <c r="Q701" i="14"/>
  <c r="P701" i="14"/>
  <c r="W699" i="14"/>
  <c r="O699" i="14"/>
  <c r="N699" i="14"/>
  <c r="L699" i="14"/>
  <c r="K699" i="14"/>
  <c r="J699" i="14"/>
  <c r="I699" i="14"/>
  <c r="H699" i="14"/>
  <c r="W695" i="14"/>
  <c r="S695" i="14"/>
  <c r="R695" i="14"/>
  <c r="Q695" i="14"/>
  <c r="P695" i="14"/>
  <c r="W691" i="14"/>
  <c r="L691" i="14"/>
  <c r="T689" i="14"/>
  <c r="S689" i="14"/>
  <c r="R689" i="14"/>
  <c r="Q689" i="14"/>
  <c r="P689" i="14"/>
  <c r="W687" i="14"/>
  <c r="O687" i="14"/>
  <c r="N687" i="14"/>
  <c r="L687" i="14"/>
  <c r="K687" i="14"/>
  <c r="J687" i="14"/>
  <c r="I687" i="14"/>
  <c r="H687" i="14"/>
  <c r="W683" i="14"/>
  <c r="S683" i="14"/>
  <c r="R683" i="14"/>
  <c r="Q683" i="14"/>
  <c r="P683" i="14"/>
  <c r="W679" i="14"/>
  <c r="L679" i="14"/>
  <c r="T677" i="14"/>
  <c r="S677" i="14"/>
  <c r="R677" i="14"/>
  <c r="Q677" i="14"/>
  <c r="P677" i="14"/>
  <c r="W675" i="14"/>
  <c r="O675" i="14"/>
  <c r="N675" i="14"/>
  <c r="L675" i="14"/>
  <c r="K675" i="14"/>
  <c r="J675" i="14"/>
  <c r="I675" i="14"/>
  <c r="H675" i="14"/>
  <c r="W638" i="14"/>
  <c r="S638" i="14"/>
  <c r="R638" i="14"/>
  <c r="Q638" i="14"/>
  <c r="P638" i="14"/>
  <c r="W634" i="14"/>
  <c r="L634" i="14"/>
  <c r="T632" i="14"/>
  <c r="S632" i="14"/>
  <c r="R632" i="14"/>
  <c r="Q632" i="14"/>
  <c r="P632" i="14"/>
  <c r="W630" i="14"/>
  <c r="O630" i="14"/>
  <c r="N630" i="14"/>
  <c r="L630" i="14"/>
  <c r="K630" i="14"/>
  <c r="J630" i="14"/>
  <c r="I630" i="14"/>
  <c r="H630" i="14"/>
  <c r="W626" i="14"/>
  <c r="S626" i="14"/>
  <c r="R626" i="14"/>
  <c r="Q626" i="14"/>
  <c r="P626" i="14"/>
  <c r="W622" i="14"/>
  <c r="L622" i="14"/>
  <c r="T620" i="14"/>
  <c r="S620" i="14"/>
  <c r="R620" i="14"/>
  <c r="Q620" i="14"/>
  <c r="P620" i="14"/>
  <c r="W618" i="14"/>
  <c r="O618" i="14"/>
  <c r="N618" i="14"/>
  <c r="L618" i="14"/>
  <c r="K618" i="14"/>
  <c r="J618" i="14"/>
  <c r="I618" i="14"/>
  <c r="H618" i="14"/>
  <c r="W614" i="14"/>
  <c r="S614" i="14"/>
  <c r="R614" i="14"/>
  <c r="Q614" i="14"/>
  <c r="P614" i="14"/>
  <c r="W610" i="14"/>
  <c r="L610" i="14"/>
  <c r="T608" i="14"/>
  <c r="S608" i="14"/>
  <c r="R608" i="14"/>
  <c r="Q608" i="14"/>
  <c r="P608" i="14"/>
  <c r="W606" i="14"/>
  <c r="O606" i="14"/>
  <c r="N606" i="14"/>
  <c r="L606" i="14"/>
  <c r="K606" i="14"/>
  <c r="J606" i="14"/>
  <c r="I606" i="14"/>
  <c r="H606" i="14"/>
  <c r="W602" i="14"/>
  <c r="S602" i="14"/>
  <c r="R602" i="14"/>
  <c r="Q602" i="14"/>
  <c r="P602" i="14"/>
  <c r="W598" i="14"/>
  <c r="L598" i="14"/>
  <c r="T596" i="14"/>
  <c r="S596" i="14"/>
  <c r="R596" i="14"/>
  <c r="Q596" i="14"/>
  <c r="P596" i="14"/>
  <c r="W594" i="14"/>
  <c r="O594" i="14"/>
  <c r="N594" i="14"/>
  <c r="L594" i="14"/>
  <c r="K594" i="14"/>
  <c r="J594" i="14"/>
  <c r="I594" i="14"/>
  <c r="H594" i="14"/>
  <c r="W590" i="14"/>
  <c r="S590" i="14"/>
  <c r="R590" i="14"/>
  <c r="Q590" i="14"/>
  <c r="P590" i="14"/>
  <c r="W586" i="14"/>
  <c r="L586" i="14"/>
  <c r="T584" i="14"/>
  <c r="S584" i="14"/>
  <c r="R584" i="14"/>
  <c r="Q584" i="14"/>
  <c r="P584" i="14"/>
  <c r="W582" i="14"/>
  <c r="O582" i="14"/>
  <c r="N582" i="14"/>
  <c r="L582" i="14"/>
  <c r="K582" i="14"/>
  <c r="J582" i="14"/>
  <c r="I582" i="14"/>
  <c r="H582" i="14"/>
  <c r="W545" i="14"/>
  <c r="S545" i="14"/>
  <c r="R545" i="14"/>
  <c r="Q545" i="14"/>
  <c r="P545" i="14"/>
  <c r="W541" i="14"/>
  <c r="L541" i="14"/>
  <c r="T539" i="14"/>
  <c r="S539" i="14"/>
  <c r="R539" i="14"/>
  <c r="Q539" i="14"/>
  <c r="P539" i="14"/>
  <c r="W537" i="14"/>
  <c r="O537" i="14"/>
  <c r="N537" i="14"/>
  <c r="L537" i="14"/>
  <c r="K537" i="14"/>
  <c r="J537" i="14"/>
  <c r="I537" i="14"/>
  <c r="H537" i="14"/>
  <c r="W533" i="14"/>
  <c r="S533" i="14"/>
  <c r="R533" i="14"/>
  <c r="Q533" i="14"/>
  <c r="P533" i="14"/>
  <c r="W529" i="14"/>
  <c r="L529" i="14"/>
  <c r="T527" i="14"/>
  <c r="S527" i="14"/>
  <c r="R527" i="14"/>
  <c r="Q527" i="14"/>
  <c r="P527" i="14"/>
  <c r="W525" i="14"/>
  <c r="O525" i="14"/>
  <c r="N525" i="14"/>
  <c r="L525" i="14"/>
  <c r="K525" i="14"/>
  <c r="J525" i="14"/>
  <c r="I525" i="14"/>
  <c r="H525" i="14"/>
  <c r="W521" i="14"/>
  <c r="S521" i="14"/>
  <c r="R521" i="14"/>
  <c r="Q521" i="14"/>
  <c r="P521" i="14"/>
  <c r="W517" i="14"/>
  <c r="L517" i="14"/>
  <c r="T515" i="14"/>
  <c r="S515" i="14"/>
  <c r="R515" i="14"/>
  <c r="Q515" i="14"/>
  <c r="P515" i="14"/>
  <c r="W513" i="14"/>
  <c r="O513" i="14"/>
  <c r="N513" i="14"/>
  <c r="L513" i="14"/>
  <c r="K513" i="14"/>
  <c r="J513" i="14"/>
  <c r="I513" i="14"/>
  <c r="H513" i="14"/>
  <c r="W509" i="14"/>
  <c r="S509" i="14"/>
  <c r="R509" i="14"/>
  <c r="Q509" i="14"/>
  <c r="P509" i="14"/>
  <c r="W505" i="14"/>
  <c r="L505" i="14"/>
  <c r="T503" i="14"/>
  <c r="S503" i="14"/>
  <c r="R503" i="14"/>
  <c r="Q503" i="14"/>
  <c r="P503" i="14"/>
  <c r="W501" i="14"/>
  <c r="O501" i="14"/>
  <c r="N501" i="14"/>
  <c r="L501" i="14"/>
  <c r="K501" i="14"/>
  <c r="J501" i="14"/>
  <c r="I501" i="14"/>
  <c r="H501" i="14"/>
  <c r="W497" i="14"/>
  <c r="S497" i="14"/>
  <c r="R497" i="14"/>
  <c r="Q497" i="14"/>
  <c r="P497" i="14"/>
  <c r="W493" i="14"/>
  <c r="L493" i="14"/>
  <c r="T491" i="14"/>
  <c r="S491" i="14"/>
  <c r="R491" i="14"/>
  <c r="Q491" i="14"/>
  <c r="P491" i="14"/>
  <c r="W489" i="14"/>
  <c r="O489" i="14"/>
  <c r="N489" i="14"/>
  <c r="L489" i="14"/>
  <c r="K489" i="14"/>
  <c r="J489" i="14"/>
  <c r="I489" i="14"/>
  <c r="H489" i="14"/>
  <c r="W452" i="14"/>
  <c r="S452" i="14"/>
  <c r="R452" i="14"/>
  <c r="Q452" i="14"/>
  <c r="P452" i="14"/>
  <c r="W448" i="14"/>
  <c r="L448" i="14"/>
  <c r="T446" i="14"/>
  <c r="S446" i="14"/>
  <c r="R446" i="14"/>
  <c r="Q446" i="14"/>
  <c r="P446" i="14"/>
  <c r="W444" i="14"/>
  <c r="O444" i="14"/>
  <c r="N444" i="14"/>
  <c r="L444" i="14"/>
  <c r="K444" i="14"/>
  <c r="J444" i="14"/>
  <c r="I444" i="14"/>
  <c r="H444" i="14"/>
  <c r="W440" i="14"/>
  <c r="S440" i="14"/>
  <c r="R440" i="14"/>
  <c r="Q440" i="14"/>
  <c r="P440" i="14"/>
  <c r="W436" i="14"/>
  <c r="L436" i="14"/>
  <c r="T434" i="14"/>
  <c r="S434" i="14"/>
  <c r="R434" i="14"/>
  <c r="Q434" i="14"/>
  <c r="P434" i="14"/>
  <c r="W432" i="14"/>
  <c r="O432" i="14"/>
  <c r="N432" i="14"/>
  <c r="L432" i="14"/>
  <c r="K432" i="14"/>
  <c r="J432" i="14"/>
  <c r="I432" i="14"/>
  <c r="H432" i="14"/>
  <c r="W428" i="14"/>
  <c r="S428" i="14"/>
  <c r="R428" i="14"/>
  <c r="Q428" i="14"/>
  <c r="P428" i="14"/>
  <c r="W424" i="14"/>
  <c r="L424" i="14"/>
  <c r="T422" i="14"/>
  <c r="S422" i="14"/>
  <c r="R422" i="14"/>
  <c r="Q422" i="14"/>
  <c r="P422" i="14"/>
  <c r="W420" i="14"/>
  <c r="O420" i="14"/>
  <c r="N420" i="14"/>
  <c r="L420" i="14"/>
  <c r="K420" i="14"/>
  <c r="J420" i="14"/>
  <c r="I420" i="14"/>
  <c r="H420" i="14"/>
  <c r="W416" i="14"/>
  <c r="S416" i="14"/>
  <c r="R416" i="14"/>
  <c r="Q416" i="14"/>
  <c r="P416" i="14"/>
  <c r="W412" i="14"/>
  <c r="L412" i="14"/>
  <c r="T410" i="14"/>
  <c r="S410" i="14"/>
  <c r="R410" i="14"/>
  <c r="Q410" i="14"/>
  <c r="P410" i="14"/>
  <c r="W408" i="14"/>
  <c r="O408" i="14"/>
  <c r="N408" i="14"/>
  <c r="L408" i="14"/>
  <c r="K408" i="14"/>
  <c r="J408" i="14"/>
  <c r="I408" i="14"/>
  <c r="H408" i="14"/>
  <c r="W404" i="14"/>
  <c r="S404" i="14"/>
  <c r="R404" i="14"/>
  <c r="Q404" i="14"/>
  <c r="P404" i="14"/>
  <c r="W400" i="14"/>
  <c r="L400" i="14"/>
  <c r="T398" i="14"/>
  <c r="S398" i="14"/>
  <c r="R398" i="14"/>
  <c r="Q398" i="14"/>
  <c r="P398" i="14"/>
  <c r="W396" i="14"/>
  <c r="O396" i="14"/>
  <c r="N396" i="14"/>
  <c r="L396" i="14"/>
  <c r="K396" i="14"/>
  <c r="J396" i="14"/>
  <c r="I396" i="14"/>
  <c r="H396" i="14"/>
  <c r="W359" i="14"/>
  <c r="S359" i="14"/>
  <c r="R359" i="14"/>
  <c r="Q359" i="14"/>
  <c r="P359" i="14"/>
  <c r="W355" i="14"/>
  <c r="L355" i="14"/>
  <c r="T353" i="14"/>
  <c r="S353" i="14"/>
  <c r="R353" i="14"/>
  <c r="Q353" i="14"/>
  <c r="P353" i="14"/>
  <c r="W351" i="14"/>
  <c r="O351" i="14"/>
  <c r="N351" i="14"/>
  <c r="L351" i="14"/>
  <c r="K351" i="14"/>
  <c r="J351" i="14"/>
  <c r="I351" i="14"/>
  <c r="H351" i="14"/>
  <c r="W347" i="14"/>
  <c r="S347" i="14"/>
  <c r="R347" i="14"/>
  <c r="Q347" i="14"/>
  <c r="P347" i="14"/>
  <c r="W343" i="14"/>
  <c r="L343" i="14"/>
  <c r="T341" i="14"/>
  <c r="S341" i="14"/>
  <c r="R341" i="14"/>
  <c r="Q341" i="14"/>
  <c r="P341" i="14"/>
  <c r="W339" i="14"/>
  <c r="O339" i="14"/>
  <c r="N339" i="14"/>
  <c r="L339" i="14"/>
  <c r="K339" i="14"/>
  <c r="J339" i="14"/>
  <c r="I339" i="14"/>
  <c r="H339" i="14"/>
  <c r="W335" i="14"/>
  <c r="S335" i="14"/>
  <c r="R335" i="14"/>
  <c r="Q335" i="14"/>
  <c r="P335" i="14"/>
  <c r="W331" i="14"/>
  <c r="L331" i="14"/>
  <c r="T329" i="14"/>
  <c r="S329" i="14"/>
  <c r="R329" i="14"/>
  <c r="Q329" i="14"/>
  <c r="P329" i="14"/>
  <c r="W327" i="14"/>
  <c r="O327" i="14"/>
  <c r="N327" i="14"/>
  <c r="L327" i="14"/>
  <c r="K327" i="14"/>
  <c r="J327" i="14"/>
  <c r="I327" i="14"/>
  <c r="H327" i="14"/>
  <c r="W323" i="14"/>
  <c r="S323" i="14"/>
  <c r="R323" i="14"/>
  <c r="Q323" i="14"/>
  <c r="P323" i="14"/>
  <c r="W319" i="14"/>
  <c r="L319" i="14"/>
  <c r="S317" i="14"/>
  <c r="R317" i="14"/>
  <c r="Q317" i="14"/>
  <c r="P317" i="14"/>
  <c r="W315" i="14"/>
  <c r="O315" i="14"/>
  <c r="N315" i="14"/>
  <c r="L315" i="14"/>
  <c r="K315" i="14"/>
  <c r="J315" i="14"/>
  <c r="I315" i="14"/>
  <c r="H315" i="14"/>
  <c r="W311" i="14"/>
  <c r="S311" i="14"/>
  <c r="R311" i="14"/>
  <c r="Q311" i="14"/>
  <c r="P311" i="14"/>
  <c r="W307" i="14"/>
  <c r="L307" i="14"/>
  <c r="T305" i="14"/>
  <c r="S305" i="14"/>
  <c r="R305" i="14"/>
  <c r="Q305" i="14"/>
  <c r="P305" i="14"/>
  <c r="W303" i="14"/>
  <c r="O303" i="14"/>
  <c r="N303" i="14"/>
  <c r="L303" i="14"/>
  <c r="K303" i="14"/>
  <c r="J303" i="14"/>
  <c r="I303" i="14"/>
  <c r="H303" i="14"/>
  <c r="W266" i="14"/>
  <c r="S266" i="14"/>
  <c r="R266" i="14"/>
  <c r="Q266" i="14"/>
  <c r="P266" i="14"/>
  <c r="W262" i="14"/>
  <c r="L262" i="14"/>
  <c r="T260" i="14"/>
  <c r="S260" i="14"/>
  <c r="R260" i="14"/>
  <c r="Q260" i="14"/>
  <c r="P260" i="14"/>
  <c r="W258" i="14"/>
  <c r="O258" i="14"/>
  <c r="N258" i="14"/>
  <c r="L258" i="14"/>
  <c r="K258" i="14"/>
  <c r="J258" i="14"/>
  <c r="I258" i="14"/>
  <c r="H258" i="14"/>
  <c r="W254" i="14"/>
  <c r="S254" i="14"/>
  <c r="R254" i="14"/>
  <c r="Q254" i="14"/>
  <c r="P254" i="14"/>
  <c r="W250" i="14"/>
  <c r="L250" i="14"/>
  <c r="T248" i="14"/>
  <c r="S248" i="14"/>
  <c r="R248" i="14"/>
  <c r="Q248" i="14"/>
  <c r="P248" i="14"/>
  <c r="W246" i="14"/>
  <c r="O246" i="14"/>
  <c r="N246" i="14"/>
  <c r="L246" i="14"/>
  <c r="K246" i="14"/>
  <c r="J246" i="14"/>
  <c r="I246" i="14"/>
  <c r="H246" i="14"/>
  <c r="W242" i="14"/>
  <c r="S242" i="14"/>
  <c r="R242" i="14"/>
  <c r="Q242" i="14"/>
  <c r="P242" i="14"/>
  <c r="W238" i="14"/>
  <c r="L238" i="14"/>
  <c r="T236" i="14"/>
  <c r="S236" i="14"/>
  <c r="R236" i="14"/>
  <c r="Q236" i="14"/>
  <c r="P236" i="14"/>
  <c r="W234" i="14"/>
  <c r="O234" i="14"/>
  <c r="N234" i="14"/>
  <c r="L234" i="14"/>
  <c r="K234" i="14"/>
  <c r="J234" i="14"/>
  <c r="I234" i="14"/>
  <c r="H234" i="14"/>
  <c r="W230" i="14"/>
  <c r="S230" i="14"/>
  <c r="R230" i="14"/>
  <c r="Q230" i="14"/>
  <c r="P230" i="14"/>
  <c r="W226" i="14"/>
  <c r="L226" i="14"/>
  <c r="T224" i="14"/>
  <c r="S224" i="14"/>
  <c r="R224" i="14"/>
  <c r="Q224" i="14"/>
  <c r="P224" i="14"/>
  <c r="W222" i="14"/>
  <c r="O222" i="14"/>
  <c r="N222" i="14"/>
  <c r="L222" i="14"/>
  <c r="K222" i="14"/>
  <c r="J222" i="14"/>
  <c r="I222" i="14"/>
  <c r="H222" i="14"/>
  <c r="W218" i="14"/>
  <c r="S218" i="14"/>
  <c r="R218" i="14"/>
  <c r="Q218" i="14"/>
  <c r="P218" i="14"/>
  <c r="W214" i="14"/>
  <c r="L214" i="14"/>
  <c r="T212" i="14"/>
  <c r="S212" i="14"/>
  <c r="R212" i="14"/>
  <c r="Q212" i="14"/>
  <c r="P212" i="14"/>
  <c r="W210" i="14"/>
  <c r="O210" i="14"/>
  <c r="N210" i="14"/>
  <c r="L210" i="14"/>
  <c r="K210" i="14"/>
  <c r="J210" i="14"/>
  <c r="I210" i="14"/>
  <c r="H210" i="14"/>
  <c r="W173" i="14"/>
  <c r="S173" i="14"/>
  <c r="R173" i="14"/>
  <c r="Q173" i="14"/>
  <c r="P173" i="14"/>
  <c r="W169" i="14"/>
  <c r="L169" i="14"/>
  <c r="T167" i="14"/>
  <c r="S167" i="14"/>
  <c r="R167" i="14"/>
  <c r="Q167" i="14"/>
  <c r="P167" i="14"/>
  <c r="W165" i="14"/>
  <c r="O165" i="14"/>
  <c r="N165" i="14"/>
  <c r="L165" i="14"/>
  <c r="K165" i="14"/>
  <c r="J165" i="14"/>
  <c r="I165" i="14"/>
  <c r="H165" i="14"/>
  <c r="W161" i="14"/>
  <c r="S161" i="14"/>
  <c r="R161" i="14"/>
  <c r="Q161" i="14"/>
  <c r="P161" i="14"/>
  <c r="W157" i="14"/>
  <c r="L157" i="14"/>
  <c r="T155" i="14"/>
  <c r="S155" i="14"/>
  <c r="R155" i="14"/>
  <c r="Q155" i="14"/>
  <c r="P155" i="14"/>
  <c r="W153" i="14"/>
  <c r="O153" i="14"/>
  <c r="N153" i="14"/>
  <c r="L153" i="14"/>
  <c r="K153" i="14"/>
  <c r="J153" i="14"/>
  <c r="I153" i="14"/>
  <c r="H153" i="14"/>
  <c r="W149" i="14"/>
  <c r="S149" i="14"/>
  <c r="R149" i="14"/>
  <c r="Q149" i="14"/>
  <c r="P149" i="14"/>
  <c r="W145" i="14"/>
  <c r="L145" i="14"/>
  <c r="T143" i="14"/>
  <c r="S143" i="14"/>
  <c r="R143" i="14"/>
  <c r="Q143" i="14"/>
  <c r="P143" i="14"/>
  <c r="W141" i="14"/>
  <c r="O141" i="14"/>
  <c r="N141" i="14"/>
  <c r="L141" i="14"/>
  <c r="K141" i="14"/>
  <c r="J141" i="14"/>
  <c r="I141" i="14"/>
  <c r="H141" i="14"/>
  <c r="W137" i="14"/>
  <c r="S137" i="14"/>
  <c r="R137" i="14"/>
  <c r="Q137" i="14"/>
  <c r="P137" i="14"/>
  <c r="W133" i="14"/>
  <c r="L133" i="14"/>
  <c r="T131" i="14"/>
  <c r="S131" i="14"/>
  <c r="R131" i="14"/>
  <c r="Q131" i="14"/>
  <c r="P131" i="14"/>
  <c r="W129" i="14"/>
  <c r="O129" i="14"/>
  <c r="N129" i="14"/>
  <c r="L129" i="14"/>
  <c r="K129" i="14"/>
  <c r="J129" i="14"/>
  <c r="I129" i="14"/>
  <c r="H129" i="14"/>
  <c r="W125" i="14"/>
  <c r="S125" i="14"/>
  <c r="R125" i="14"/>
  <c r="Q125" i="14"/>
  <c r="P125" i="14"/>
  <c r="W121" i="14"/>
  <c r="L121" i="14"/>
  <c r="T119" i="14"/>
  <c r="S119" i="14"/>
  <c r="R119" i="14"/>
  <c r="Q119" i="14"/>
  <c r="P119" i="14"/>
  <c r="W117" i="14"/>
  <c r="O117" i="14"/>
  <c r="N117" i="14"/>
  <c r="L117" i="14"/>
  <c r="K117" i="14"/>
  <c r="J117" i="14"/>
  <c r="I117" i="14"/>
  <c r="H117" i="14"/>
  <c r="Y24" i="14"/>
  <c r="Z24" i="14"/>
  <c r="X24" i="14"/>
  <c r="P26" i="14"/>
  <c r="J24" i="14"/>
  <c r="I36" i="14"/>
  <c r="J36" i="14"/>
  <c r="K36" i="14"/>
  <c r="I48" i="14"/>
  <c r="J48" i="14"/>
  <c r="K48" i="14"/>
  <c r="I60" i="14"/>
  <c r="J60" i="14"/>
  <c r="K60" i="14"/>
  <c r="I72" i="14"/>
  <c r="J72" i="14"/>
  <c r="K72" i="14"/>
  <c r="I24" i="14"/>
  <c r="W1671" i="14"/>
  <c r="M1671" i="14"/>
  <c r="W1666" i="14"/>
  <c r="P1666" i="14"/>
  <c r="M1666" i="14"/>
  <c r="W1578" i="14"/>
  <c r="M1578" i="14"/>
  <c r="W1573" i="14"/>
  <c r="P1573" i="14"/>
  <c r="M1573" i="14"/>
  <c r="W1485" i="14"/>
  <c r="M1485" i="14"/>
  <c r="W1480" i="14"/>
  <c r="P1480" i="14"/>
  <c r="M1480" i="14"/>
  <c r="W1392" i="14"/>
  <c r="M1392" i="14"/>
  <c r="W1387" i="14"/>
  <c r="P1387" i="14"/>
  <c r="M1387" i="14"/>
  <c r="W1299" i="14"/>
  <c r="M1299" i="14"/>
  <c r="W1294" i="14"/>
  <c r="P1294" i="14"/>
  <c r="M1294" i="14"/>
  <c r="W1206" i="14"/>
  <c r="M1206" i="14"/>
  <c r="W1201" i="14"/>
  <c r="P1201" i="14"/>
  <c r="M1201" i="14"/>
  <c r="W1113" i="14"/>
  <c r="M1113" i="14"/>
  <c r="W1108" i="14"/>
  <c r="P1108" i="14"/>
  <c r="M1108" i="14"/>
  <c r="W1020" i="14"/>
  <c r="M1020" i="14"/>
  <c r="W1015" i="14"/>
  <c r="P1015" i="14"/>
  <c r="M1015" i="14"/>
  <c r="W927" i="14"/>
  <c r="M927" i="14"/>
  <c r="W922" i="14"/>
  <c r="P922" i="14"/>
  <c r="M922" i="14"/>
  <c r="W834" i="14"/>
  <c r="M834" i="14"/>
  <c r="W829" i="14"/>
  <c r="P829" i="14"/>
  <c r="M829" i="14"/>
  <c r="W741" i="14"/>
  <c r="M741" i="14"/>
  <c r="W736" i="14"/>
  <c r="P736" i="14"/>
  <c r="M736" i="14"/>
  <c r="W648" i="14"/>
  <c r="M648" i="14"/>
  <c r="W643" i="14"/>
  <c r="P643" i="14"/>
  <c r="M643" i="14"/>
  <c r="W555" i="14"/>
  <c r="M555" i="14"/>
  <c r="W550" i="14"/>
  <c r="P550" i="14"/>
  <c r="M550" i="14"/>
  <c r="W462" i="14"/>
  <c r="M462" i="14"/>
  <c r="W457" i="14"/>
  <c r="P457" i="14"/>
  <c r="M457" i="14"/>
  <c r="W369" i="14"/>
  <c r="M369" i="14"/>
  <c r="W364" i="14"/>
  <c r="P364" i="14"/>
  <c r="M364" i="14"/>
  <c r="W276" i="14"/>
  <c r="M276" i="14"/>
  <c r="W271" i="14"/>
  <c r="P271" i="14"/>
  <c r="M271" i="14"/>
  <c r="W183" i="14"/>
  <c r="M183" i="14"/>
  <c r="W178" i="14"/>
  <c r="P178" i="14"/>
  <c r="M178" i="14"/>
  <c r="W90" i="14"/>
  <c r="M90" i="14"/>
  <c r="W85" i="14"/>
  <c r="P85" i="14"/>
  <c r="M85" i="14"/>
  <c r="W80" i="14"/>
  <c r="S80" i="14"/>
  <c r="R80" i="14"/>
  <c r="Q80" i="14"/>
  <c r="P80" i="14"/>
  <c r="W76" i="14"/>
  <c r="L76" i="14"/>
  <c r="T74" i="14"/>
  <c r="S74" i="14"/>
  <c r="R74" i="14"/>
  <c r="Q74" i="14"/>
  <c r="P74" i="14"/>
  <c r="W72" i="14"/>
  <c r="O72" i="14"/>
  <c r="N72" i="14"/>
  <c r="L72" i="14"/>
  <c r="H72" i="14"/>
  <c r="W68" i="14"/>
  <c r="S68" i="14"/>
  <c r="R68" i="14"/>
  <c r="Q68" i="14"/>
  <c r="P68" i="14"/>
  <c r="W64" i="14"/>
  <c r="L64" i="14"/>
  <c r="T62" i="14"/>
  <c r="S62" i="14"/>
  <c r="R62" i="14"/>
  <c r="Q62" i="14"/>
  <c r="P62" i="14"/>
  <c r="W60" i="14"/>
  <c r="O60" i="14"/>
  <c r="N60" i="14"/>
  <c r="L60" i="14"/>
  <c r="H60" i="14"/>
  <c r="W56" i="14"/>
  <c r="S56" i="14"/>
  <c r="R56" i="14"/>
  <c r="Q56" i="14"/>
  <c r="P56" i="14"/>
  <c r="W52" i="14"/>
  <c r="L52" i="14"/>
  <c r="T50" i="14"/>
  <c r="S50" i="14"/>
  <c r="R50" i="14"/>
  <c r="Q50" i="14"/>
  <c r="P50" i="14"/>
  <c r="W48" i="14"/>
  <c r="O48" i="14"/>
  <c r="N48" i="14"/>
  <c r="L48" i="14"/>
  <c r="H48" i="14"/>
  <c r="W44" i="14"/>
  <c r="S44" i="14"/>
  <c r="R44" i="14"/>
  <c r="Q44" i="14"/>
  <c r="P44" i="14"/>
  <c r="W40" i="14"/>
  <c r="L40" i="14"/>
  <c r="T38" i="14"/>
  <c r="S38" i="14"/>
  <c r="R38" i="14"/>
  <c r="Q38" i="14"/>
  <c r="P38" i="14"/>
  <c r="W36" i="14"/>
  <c r="O36" i="14"/>
  <c r="N36" i="14"/>
  <c r="L36" i="14"/>
  <c r="H36" i="14"/>
  <c r="W32" i="14"/>
  <c r="S32" i="14"/>
  <c r="R32" i="14"/>
  <c r="Q32" i="14"/>
  <c r="P32" i="14"/>
  <c r="K24" i="14"/>
  <c r="W28" i="14"/>
  <c r="S26" i="14"/>
  <c r="R26" i="14"/>
  <c r="Q26" i="14"/>
  <c r="W24" i="14"/>
  <c r="O24" i="14"/>
  <c r="N24" i="14"/>
  <c r="L24" i="14"/>
  <c r="H24" i="14"/>
  <c r="AC3" i="16" l="1"/>
  <c r="AF3" i="16"/>
  <c r="V3" i="16"/>
  <c r="Y3" i="16" s="1"/>
  <c r="U1829" i="14"/>
  <c r="U1700" i="14"/>
  <c r="U1841" i="14"/>
  <c r="U1805" i="14"/>
  <c r="U1817" i="14"/>
  <c r="U1793" i="14"/>
  <c r="U1748" i="14"/>
  <c r="U1736" i="14"/>
  <c r="U1724" i="14"/>
  <c r="U1712" i="14"/>
  <c r="U1643" i="14"/>
  <c r="U1562" i="14"/>
  <c r="U1190" i="14"/>
  <c r="U1352" i="14"/>
  <c r="U1433" i="14"/>
  <c r="U677" i="14"/>
  <c r="U725" i="14"/>
  <c r="U806" i="14"/>
  <c r="U155" i="14"/>
  <c r="U224" i="14"/>
  <c r="U1550" i="14"/>
  <c r="U398" i="14"/>
  <c r="U980" i="14"/>
  <c r="U1283" i="14"/>
  <c r="U1364" i="14"/>
  <c r="U1655" i="14"/>
  <c r="U632" i="14"/>
  <c r="U863" i="14"/>
  <c r="U956" i="14"/>
  <c r="U248" i="14"/>
  <c r="U260" i="14"/>
  <c r="U341" i="14"/>
  <c r="U491" i="14"/>
  <c r="U503" i="14"/>
  <c r="U887" i="14"/>
  <c r="U911" i="14"/>
  <c r="U1049" i="14"/>
  <c r="U1061" i="14"/>
  <c r="U1340" i="14"/>
  <c r="U584" i="14"/>
  <c r="U701" i="14"/>
  <c r="U713" i="14"/>
  <c r="U1142" i="14"/>
  <c r="U329" i="14"/>
  <c r="U353" i="14"/>
  <c r="U434" i="14"/>
  <c r="U596" i="14"/>
  <c r="U875" i="14"/>
  <c r="U992" i="14"/>
  <c r="U1154" i="14"/>
  <c r="U1271" i="14"/>
  <c r="U1514" i="14"/>
  <c r="U236" i="14"/>
  <c r="U305" i="14"/>
  <c r="U317" i="14"/>
  <c r="U422" i="14"/>
  <c r="U446" i="14"/>
  <c r="U527" i="14"/>
  <c r="U1004" i="14"/>
  <c r="U1085" i="14"/>
  <c r="U1526" i="14"/>
  <c r="U1631" i="14"/>
  <c r="U143" i="14"/>
  <c r="U167" i="14"/>
  <c r="U689" i="14"/>
  <c r="U794" i="14"/>
  <c r="U818" i="14"/>
  <c r="U968" i="14"/>
  <c r="U1235" i="14"/>
  <c r="U1247" i="14"/>
  <c r="U1376" i="14"/>
  <c r="U1457" i="14"/>
  <c r="U1538" i="14"/>
  <c r="U410" i="14"/>
  <c r="U515" i="14"/>
  <c r="U539" i="14"/>
  <c r="U620" i="14"/>
  <c r="U899" i="14"/>
  <c r="U1073" i="14"/>
  <c r="U1097" i="14"/>
  <c r="U1178" i="14"/>
  <c r="U1328" i="14"/>
  <c r="U1445" i="14"/>
  <c r="U1607" i="14"/>
  <c r="U1619" i="14"/>
  <c r="U119" i="14"/>
  <c r="U131" i="14"/>
  <c r="U212" i="14"/>
  <c r="U608" i="14"/>
  <c r="U770" i="14"/>
  <c r="U782" i="14"/>
  <c r="U1166" i="14"/>
  <c r="U1259" i="14"/>
  <c r="U1421" i="14"/>
  <c r="U1469" i="14"/>
  <c r="U26" i="14"/>
  <c r="U50" i="14"/>
  <c r="U38" i="14"/>
  <c r="U74" i="14"/>
  <c r="U62" i="14"/>
  <c r="AQ3" i="16" l="1"/>
  <c r="AX3" i="16" s="1"/>
  <c r="BG3" i="16"/>
  <c r="BM3" i="16" s="1"/>
  <c r="BF3" i="16"/>
  <c r="BL3" i="16" s="1"/>
  <c r="BE3" i="16"/>
  <c r="BK3" i="16" s="1"/>
  <c r="BC3" i="16"/>
  <c r="BI3" i="16" s="1"/>
  <c r="BD3" i="16"/>
  <c r="BJ3" i="16" s="1"/>
  <c r="BB3" i="16"/>
  <c r="BH3" i="16" s="1"/>
  <c r="AN3" i="16"/>
  <c r="AU3" i="16" s="1"/>
  <c r="AH3" i="16"/>
  <c r="AS3" i="16" s="1"/>
  <c r="AZ3" i="16" s="1"/>
  <c r="AG3" i="16"/>
  <c r="AR3" i="16" s="1"/>
  <c r="AY3" i="16" s="1"/>
  <c r="X3" i="16"/>
  <c r="BN3" i="16" l="1"/>
  <c r="T33" i="14" s="1"/>
  <c r="U57" i="14"/>
  <c r="U45" i="14"/>
  <c r="U69" i="14"/>
  <c r="AI3" i="16"/>
  <c r="AD3" i="16"/>
  <c r="AO3" i="16" s="1"/>
  <c r="AV3" i="16" s="1"/>
  <c r="AE3" i="16"/>
  <c r="AP3" i="16" s="1"/>
  <c r="AW3" i="16" s="1"/>
  <c r="BA3" i="16" l="1"/>
  <c r="U33" i="14" s="1"/>
</calcChain>
</file>

<file path=xl/sharedStrings.xml><?xml version="1.0" encoding="utf-8"?>
<sst xmlns="http://schemas.openxmlformats.org/spreadsheetml/2006/main" count="2981" uniqueCount="160">
  <si>
    <t>国</t>
    <rPh sb="0" eb="1">
      <t xml:space="preserve">コク </t>
    </rPh>
    <phoneticPr fontId="1"/>
  </si>
  <si>
    <t>社</t>
    <rPh sb="0" eb="1">
      <t>シャ</t>
    </rPh>
    <phoneticPr fontId="1"/>
  </si>
  <si>
    <t>数</t>
    <rPh sb="0" eb="1">
      <t>スウ</t>
    </rPh>
    <phoneticPr fontId="1"/>
  </si>
  <si>
    <t>理</t>
    <rPh sb="0" eb="1">
      <t xml:space="preserve">リ </t>
    </rPh>
    <phoneticPr fontId="1"/>
  </si>
  <si>
    <t>音</t>
    <rPh sb="0" eb="1">
      <t xml:space="preserve">オト </t>
    </rPh>
    <phoneticPr fontId="1"/>
  </si>
  <si>
    <t>美</t>
    <rPh sb="0" eb="1">
      <t>ビジュテゥ</t>
    </rPh>
    <phoneticPr fontId="1"/>
  </si>
  <si>
    <t>英</t>
    <rPh sb="0" eb="1">
      <t>エイゴ</t>
    </rPh>
    <phoneticPr fontId="1"/>
  </si>
  <si>
    <t>5科計</t>
    <rPh sb="2" eb="3">
      <t>ケイ</t>
    </rPh>
    <phoneticPr fontId="1"/>
  </si>
  <si>
    <t>中1</t>
    <rPh sb="0" eb="1">
      <t xml:space="preserve">チュウ </t>
    </rPh>
    <phoneticPr fontId="1"/>
  </si>
  <si>
    <t>中2</t>
    <rPh sb="0" eb="1">
      <t xml:space="preserve">チュウ </t>
    </rPh>
    <phoneticPr fontId="1"/>
  </si>
  <si>
    <t>中3</t>
    <rPh sb="0" eb="1">
      <t xml:space="preserve">チュウ </t>
    </rPh>
    <phoneticPr fontId="1"/>
  </si>
  <si>
    <t>保体</t>
    <rPh sb="0" eb="2">
      <t>ホタイ</t>
    </rPh>
    <phoneticPr fontId="1"/>
  </si>
  <si>
    <t>技家</t>
    <rPh sb="0" eb="2">
      <t xml:space="preserve">ギカ </t>
    </rPh>
    <phoneticPr fontId="1"/>
  </si>
  <si>
    <t>かんとう　いちろう</t>
    <phoneticPr fontId="1"/>
  </si>
  <si>
    <t>関東　一郎</t>
    <rPh sb="0" eb="2">
      <t>カントウ</t>
    </rPh>
    <rPh sb="3" eb="5">
      <t>イチロウ</t>
    </rPh>
    <phoneticPr fontId="1"/>
  </si>
  <si>
    <t>※</t>
    <phoneticPr fontId="1"/>
  </si>
  <si>
    <t>中学校名</t>
    <rPh sb="0" eb="4">
      <t>チュウ</t>
    </rPh>
    <phoneticPr fontId="1"/>
  </si>
  <si>
    <t>記入者氏名</t>
    <rPh sb="0" eb="5">
      <t>キニュウ</t>
    </rPh>
    <phoneticPr fontId="1"/>
  </si>
  <si>
    <t>立</t>
    <rPh sb="0" eb="1">
      <t xml:space="preserve">タツ </t>
    </rPh>
    <phoneticPr fontId="1"/>
  </si>
  <si>
    <t>※本校担当印</t>
    <rPh sb="1" eb="2">
      <t>ホンコウ</t>
    </rPh>
    <rPh sb="2" eb="4">
      <t>チクタn</t>
    </rPh>
    <rPh sb="4" eb="5">
      <t xml:space="preserve">イン </t>
    </rPh>
    <phoneticPr fontId="1"/>
  </si>
  <si>
    <t>印</t>
    <rPh sb="0" eb="1">
      <t xml:space="preserve">イン </t>
    </rPh>
    <phoneticPr fontId="1"/>
  </si>
  <si>
    <t>推薦入試</t>
    <rPh sb="0" eb="4">
      <t>スイセn</t>
    </rPh>
    <phoneticPr fontId="1"/>
  </si>
  <si>
    <t>※印は本校記入欄</t>
    <phoneticPr fontId="1"/>
  </si>
  <si>
    <t>※受理日　　　/</t>
    <rPh sb="1" eb="4">
      <t>ジュリビ</t>
    </rPh>
    <phoneticPr fontId="1"/>
  </si>
  <si>
    <t>入試相談を行なった場合、出願までお願いします</t>
    <phoneticPr fontId="1"/>
  </si>
  <si>
    <t>例：「東京都」「千葉県」・・・・</t>
    <phoneticPr fontId="1"/>
  </si>
  <si>
    <t>中学校所在地（都道府県）：</t>
    <rPh sb="0" eb="3">
      <t>チュウガッコウ</t>
    </rPh>
    <rPh sb="3" eb="6">
      <t>ショザイ</t>
    </rPh>
    <rPh sb="7" eb="11">
      <t>トドウ</t>
    </rPh>
    <phoneticPr fontId="1"/>
  </si>
  <si>
    <t>中学校名：</t>
    <rPh sb="0" eb="1">
      <t>チュウガッコウ</t>
    </rPh>
    <phoneticPr fontId="1"/>
  </si>
  <si>
    <t>記載者氏名：</t>
    <rPh sb="0" eb="5">
      <t>キサイ</t>
    </rPh>
    <phoneticPr fontId="1"/>
  </si>
  <si>
    <t>例：「山田 太郎」「田中 花子」・・・・</t>
    <rPh sb="0" eb="1">
      <t xml:space="preserve">レイ </t>
    </rPh>
    <rPh sb="3" eb="5">
      <t>ヤマダ</t>
    </rPh>
    <rPh sb="6" eb="8">
      <t xml:space="preserve">タロウ </t>
    </rPh>
    <rPh sb="10" eb="12">
      <t>タナカ</t>
    </rPh>
    <rPh sb="13" eb="15">
      <t xml:space="preserve">ハナコ </t>
    </rPh>
    <phoneticPr fontId="1"/>
  </si>
  <si>
    <t>注意：「都」「道」「府」「県」まで入力</t>
    <rPh sb="0" eb="2">
      <t>チュウイ</t>
    </rPh>
    <rPh sb="4" eb="5">
      <t xml:space="preserve">ト </t>
    </rPh>
    <rPh sb="7" eb="8">
      <t>ミティ</t>
    </rPh>
    <rPh sb="10" eb="11">
      <t>フチュウ</t>
    </rPh>
    <rPh sb="13" eb="14">
      <t xml:space="preserve">ケン </t>
    </rPh>
    <rPh sb="17" eb="19">
      <t>ニュウリョク</t>
    </rPh>
    <phoneticPr fontId="1"/>
  </si>
  <si>
    <t>注意：「市」「区」「町」「村」まで入力</t>
    <rPh sb="0" eb="2">
      <t>チュウイ</t>
    </rPh>
    <rPh sb="4" eb="5">
      <t>WEB</t>
    </rPh>
    <rPh sb="7" eb="8">
      <t>?</t>
    </rPh>
    <rPh sb="10" eb="11">
      <t xml:space="preserve">マチ </t>
    </rPh>
    <rPh sb="13" eb="14">
      <t>ムラ</t>
    </rPh>
    <rPh sb="17" eb="19">
      <t>ニュウリョク</t>
    </rPh>
    <phoneticPr fontId="1"/>
  </si>
  <si>
    <t>例：「第一中学校」「新小岩中学校」「有明西学園」・・・・</t>
    <rPh sb="0" eb="1">
      <t xml:space="preserve">レイ </t>
    </rPh>
    <rPh sb="3" eb="5">
      <t>ダイイティ</t>
    </rPh>
    <rPh sb="5" eb="8">
      <t>チュウガッコウ</t>
    </rPh>
    <rPh sb="10" eb="13">
      <t>シンコイワ</t>
    </rPh>
    <rPh sb="13" eb="16">
      <t>チュウガッコウ</t>
    </rPh>
    <rPh sb="18" eb="21">
      <t>アリアケ</t>
    </rPh>
    <rPh sb="21" eb="23">
      <t>ガクエn</t>
    </rPh>
    <phoneticPr fontId="1"/>
  </si>
  <si>
    <t>注意：正式名称で。通常「中学校」まで。</t>
    <rPh sb="0" eb="2">
      <t>チュウイ</t>
    </rPh>
    <rPh sb="3" eb="7">
      <t>セイシキ</t>
    </rPh>
    <rPh sb="9" eb="11">
      <t>ツウジョウ</t>
    </rPh>
    <rPh sb="12" eb="13">
      <t>チュウ</t>
    </rPh>
    <rPh sb="13" eb="15">
      <t>ガッコウ</t>
    </rPh>
    <phoneticPr fontId="1"/>
  </si>
  <si>
    <t>中学校電話番号（市外局番）：</t>
    <rPh sb="0" eb="3">
      <t>チュウ</t>
    </rPh>
    <rPh sb="3" eb="7">
      <t>デn</t>
    </rPh>
    <rPh sb="8" eb="12">
      <t>シガイキョク</t>
    </rPh>
    <phoneticPr fontId="1"/>
  </si>
  <si>
    <t>中学校電話番号（市内局番）：</t>
    <rPh sb="0" eb="3">
      <t>チュウ</t>
    </rPh>
    <rPh sb="3" eb="7">
      <t>デn</t>
    </rPh>
    <rPh sb="8" eb="10">
      <t xml:space="preserve">シナイ </t>
    </rPh>
    <rPh sb="10" eb="12">
      <t>シガイキョク</t>
    </rPh>
    <phoneticPr fontId="1"/>
  </si>
  <si>
    <t>中学校電話番号（番号）：</t>
    <rPh sb="0" eb="3">
      <t>チュウ</t>
    </rPh>
    <rPh sb="3" eb="7">
      <t>デn</t>
    </rPh>
    <rPh sb="8" eb="10">
      <t>バンゴウ</t>
    </rPh>
    <phoneticPr fontId="1"/>
  </si>
  <si>
    <t>例：「03」「047」・・・・</t>
    <rPh sb="0" eb="1">
      <t xml:space="preserve">レイ </t>
    </rPh>
    <phoneticPr fontId="1"/>
  </si>
  <si>
    <t>例：「3653」「323」・・・・</t>
    <rPh sb="0" eb="1">
      <t xml:space="preserve">レイ </t>
    </rPh>
    <phoneticPr fontId="1"/>
  </si>
  <si>
    <t>例：「1541」「0101」・・・・</t>
    <rPh sb="0" eb="1">
      <t xml:space="preserve">レイ </t>
    </rPh>
    <phoneticPr fontId="1"/>
  </si>
  <si>
    <t>中学校電話番号</t>
    <rPh sb="0" eb="7">
      <t>チュウ</t>
    </rPh>
    <phoneticPr fontId="1"/>
  </si>
  <si>
    <t>完成例</t>
    <rPh sb="0" eb="2">
      <t>カンセイ</t>
    </rPh>
    <rPh sb="2" eb="3">
      <t>キニュウ</t>
    </rPh>
    <phoneticPr fontId="1"/>
  </si>
  <si>
    <t>姓</t>
    <rPh sb="0" eb="1">
      <t xml:space="preserve">セイ </t>
    </rPh>
    <phoneticPr fontId="1"/>
  </si>
  <si>
    <t>名</t>
    <rPh sb="0" eb="1">
      <t xml:space="preserve">･ </t>
    </rPh>
    <phoneticPr fontId="1"/>
  </si>
  <si>
    <t>性別</t>
    <rPh sb="0" eb="2">
      <t>セイベテゥ</t>
    </rPh>
    <phoneticPr fontId="1"/>
  </si>
  <si>
    <t>姓
ふりがな</t>
    <rPh sb="0" eb="1">
      <t xml:space="preserve">セイ </t>
    </rPh>
    <phoneticPr fontId="1"/>
  </si>
  <si>
    <t>名
ふりがな</t>
    <rPh sb="0" eb="1">
      <t>メイ</t>
    </rPh>
    <phoneticPr fontId="1"/>
  </si>
  <si>
    <t>出願コース</t>
    <rPh sb="0" eb="2">
      <t>シメイガンコ-</t>
    </rPh>
    <phoneticPr fontId="1"/>
  </si>
  <si>
    <t>No.</t>
    <phoneticPr fontId="1"/>
  </si>
  <si>
    <t>まず「入力シート❶」に中学校情報及び記載者氏名をご入力ください</t>
    <rPh sb="3" eb="5">
      <t>ニュウリョク</t>
    </rPh>
    <rPh sb="11" eb="16">
      <t>チュウガッコウ</t>
    </rPh>
    <rPh sb="16" eb="17">
      <t>オヨビ</t>
    </rPh>
    <rPh sb="18" eb="21">
      <t>キサイ</t>
    </rPh>
    <rPh sb="21" eb="23">
      <t>シメイヲ</t>
    </rPh>
    <phoneticPr fontId="1"/>
  </si>
  <si>
    <t>最後に「入試相談名簿（印刷して押印）」の必要ページを印刷の上、押印してください</t>
    <rPh sb="0" eb="2">
      <t>サイゴ</t>
    </rPh>
    <rPh sb="4" eb="10">
      <t>ニュウセィ</t>
    </rPh>
    <rPh sb="20" eb="22">
      <t>ヒツヨウ</t>
    </rPh>
    <rPh sb="26" eb="28">
      <t>インサテゥ</t>
    </rPh>
    <rPh sb="29" eb="30">
      <t>ウエ</t>
    </rPh>
    <rPh sb="31" eb="33">
      <t>オウイn</t>
    </rPh>
    <phoneticPr fontId="1"/>
  </si>
  <si>
    <t>当入試相談名簿の使い方</t>
    <rPh sb="0" eb="1">
      <t xml:space="preserve">トウ </t>
    </rPh>
    <rPh sb="1" eb="5">
      <t>ニュウセィ</t>
    </rPh>
    <rPh sb="5" eb="7">
      <t>m</t>
    </rPh>
    <rPh sb="8" eb="9">
      <t>ツカイ</t>
    </rPh>
    <phoneticPr fontId="1"/>
  </si>
  <si>
    <t>ペンまたはボールペンでの記載をご希望される場合には、PDF版をご使用ください。</t>
    <rPh sb="12" eb="14">
      <t>キサイ</t>
    </rPh>
    <rPh sb="21" eb="23">
      <t>バアイ</t>
    </rPh>
    <rPh sb="29" eb="30">
      <t>バn</t>
    </rPh>
    <phoneticPr fontId="1"/>
  </si>
  <si>
    <t>当エクセルファイルはパソコン等での入力用です。</t>
    <rPh sb="0" eb="1">
      <t xml:space="preserve">トウ </t>
    </rPh>
    <rPh sb="14" eb="15">
      <t xml:space="preserve">ナド </t>
    </rPh>
    <rPh sb="17" eb="19">
      <t>ニュウリョク</t>
    </rPh>
    <rPh sb="19" eb="20">
      <t>ヨウ</t>
    </rPh>
    <phoneticPr fontId="1"/>
  </si>
  <si>
    <t>（使用方法）</t>
    <rPh sb="1" eb="5">
      <t>シヨウ</t>
    </rPh>
    <phoneticPr fontId="1"/>
  </si>
  <si>
    <t>続いて「入力シート❷」に生徒情報を上から詰めてご入力ください</t>
    <rPh sb="0" eb="1">
      <t>ツヅイ</t>
    </rPh>
    <rPh sb="4" eb="6">
      <t>ニュウリョク</t>
    </rPh>
    <rPh sb="12" eb="14">
      <t>セイト</t>
    </rPh>
    <rPh sb="14" eb="16">
      <t>ジョウホウ</t>
    </rPh>
    <rPh sb="17" eb="18">
      <t>ウエカ</t>
    </rPh>
    <rPh sb="20" eb="21">
      <t>ツメテ</t>
    </rPh>
    <phoneticPr fontId="1"/>
  </si>
  <si>
    <t>男</t>
    <rPh sb="0" eb="1">
      <t xml:space="preserve">ダン </t>
    </rPh>
    <phoneticPr fontId="1"/>
  </si>
  <si>
    <r>
      <t>出願コース</t>
    </r>
    <r>
      <rPr>
        <sz val="4"/>
        <color theme="1"/>
        <rFont val="メイリオ"/>
        <family val="2"/>
        <charset val="128"/>
      </rPr>
      <t xml:space="preserve">
</t>
    </r>
    <r>
      <rPr>
        <sz val="4"/>
        <color theme="0" tint="-0.499984740745262"/>
        <rFont val="メイリオ"/>
        <family val="2"/>
        <charset val="128"/>
      </rPr>
      <t>入力シート❷に入力</t>
    </r>
    <rPh sb="0" eb="2">
      <t>シュツガンコ-</t>
    </rPh>
    <rPh sb="6" eb="8">
      <t>ニュウリョク</t>
    </rPh>
    <rPh sb="13" eb="15">
      <t>ニュウリョク</t>
    </rPh>
    <phoneticPr fontId="1"/>
  </si>
  <si>
    <r>
      <t xml:space="preserve">入試区分
</t>
    </r>
    <r>
      <rPr>
        <sz val="4"/>
        <color theme="0" tint="-0.499984740745262"/>
        <rFont val="メイリオ"/>
        <family val="2"/>
        <charset val="128"/>
      </rPr>
      <t>入力シート❷に入力</t>
    </r>
    <rPh sb="0" eb="4">
      <t>ニュウセィ</t>
    </rPh>
    <phoneticPr fontId="1"/>
  </si>
  <si>
    <r>
      <t xml:space="preserve">学業特待
</t>
    </r>
    <r>
      <rPr>
        <sz val="4"/>
        <color theme="1"/>
        <rFont val="メイリオ"/>
        <family val="2"/>
        <charset val="128"/>
      </rPr>
      <t xml:space="preserve">
</t>
    </r>
    <r>
      <rPr>
        <sz val="4"/>
        <color theme="0" tint="-0.499984740745262"/>
        <rFont val="メイリオ"/>
        <family val="2"/>
        <charset val="128"/>
      </rPr>
      <t>入力シート❷に入力</t>
    </r>
    <rPh sb="0" eb="4">
      <t>ガクギョウトクタイシュツガnヘッテプス://ッッウ。カント-イチコ。アク。ジプ/ンガクバアイカナラズ</t>
    </rPh>
    <phoneticPr fontId="1"/>
  </si>
  <si>
    <r>
      <t xml:space="preserve">生徒氏名･ふりがな･性別
</t>
    </r>
    <r>
      <rPr>
        <sz val="4"/>
        <color theme="1"/>
        <rFont val="メイリオ"/>
        <family val="2"/>
        <charset val="128"/>
      </rPr>
      <t xml:space="preserve">
</t>
    </r>
    <r>
      <rPr>
        <sz val="6"/>
        <color theme="0" tint="-0.499984740745262"/>
        <rFont val="メイリオ"/>
        <family val="2"/>
        <charset val="128"/>
      </rPr>
      <t>入力シート❷に入力</t>
    </r>
    <rPh sb="0" eb="4">
      <t>セイト</t>
    </rPh>
    <rPh sb="10" eb="12">
      <t>セイベテゥ</t>
    </rPh>
    <phoneticPr fontId="1"/>
  </si>
  <si>
    <r>
      <t>教科の評定</t>
    </r>
    <r>
      <rPr>
        <sz val="6"/>
        <color theme="1"/>
        <rFont val="メイリオ"/>
        <family val="2"/>
        <charset val="128"/>
      </rPr>
      <t xml:space="preserve">
</t>
    </r>
    <r>
      <rPr>
        <sz val="6"/>
        <color theme="0" tint="-0.499984740745262"/>
        <rFont val="メイリオ"/>
        <family val="2"/>
        <charset val="128"/>
      </rPr>
      <t>入力シート❷に入力</t>
    </r>
    <rPh sb="0" eb="2">
      <t>キョウカノ</t>
    </rPh>
    <phoneticPr fontId="1"/>
  </si>
  <si>
    <r>
      <t>欠席日数</t>
    </r>
    <r>
      <rPr>
        <sz val="4"/>
        <color theme="1"/>
        <rFont val="メイリオ"/>
        <family val="2"/>
        <charset val="128"/>
      </rPr>
      <t xml:space="preserve">
</t>
    </r>
    <r>
      <rPr>
        <sz val="4"/>
        <color theme="0" tint="-0.499984740745262"/>
        <rFont val="メイリオ"/>
        <family val="2"/>
        <charset val="128"/>
      </rPr>
      <t>入力シート❷に入力</t>
    </r>
    <rPh sb="0" eb="4">
      <t>ケッセキ</t>
    </rPh>
    <phoneticPr fontId="1"/>
  </si>
  <si>
    <r>
      <t xml:space="preserve">内申加点項目
</t>
    </r>
    <r>
      <rPr>
        <sz val="6"/>
        <color theme="1"/>
        <rFont val="メイリオ"/>
        <family val="2"/>
        <charset val="128"/>
      </rPr>
      <t xml:space="preserve">
</t>
    </r>
    <r>
      <rPr>
        <sz val="6"/>
        <color theme="0" tint="-0.499984740745262"/>
        <rFont val="メイリオ"/>
        <family val="2"/>
        <charset val="128"/>
      </rPr>
      <t>入力シート❷に入力</t>
    </r>
    <rPh sb="0" eb="6">
      <t>ナイシn</t>
    </rPh>
    <phoneticPr fontId="1"/>
  </si>
  <si>
    <t>学業特待Ⅱ</t>
  </si>
  <si>
    <t/>
  </si>
  <si>
    <t>国語</t>
    <rPh sb="0" eb="2">
      <t>コクゴ</t>
    </rPh>
    <phoneticPr fontId="1"/>
  </si>
  <si>
    <t>社会</t>
    <rPh sb="0" eb="2">
      <t>シャカイ</t>
    </rPh>
    <phoneticPr fontId="1"/>
  </si>
  <si>
    <t>数学</t>
    <rPh sb="0" eb="2">
      <t>スウ</t>
    </rPh>
    <phoneticPr fontId="1"/>
  </si>
  <si>
    <t>理科</t>
    <rPh sb="0" eb="2">
      <t xml:space="preserve">リカ </t>
    </rPh>
    <phoneticPr fontId="1"/>
  </si>
  <si>
    <t>音楽</t>
    <rPh sb="0" eb="2">
      <t>オンガク</t>
    </rPh>
    <phoneticPr fontId="1"/>
  </si>
  <si>
    <t>美術</t>
    <rPh sb="0" eb="2">
      <t>ビジュテゥ</t>
    </rPh>
    <phoneticPr fontId="1"/>
  </si>
  <si>
    <t>英語</t>
    <rPh sb="0" eb="2">
      <t>エイゴ</t>
    </rPh>
    <phoneticPr fontId="1"/>
  </si>
  <si>
    <t>内申成績</t>
    <rPh sb="0" eb="2">
      <t>ナイシn</t>
    </rPh>
    <rPh sb="2" eb="4">
      <t>セイセキ</t>
    </rPh>
    <phoneticPr fontId="1"/>
  </si>
  <si>
    <t>中１</t>
    <rPh sb="0" eb="1">
      <t>チュウ</t>
    </rPh>
    <phoneticPr fontId="1"/>
  </si>
  <si>
    <t>中２</t>
    <rPh sb="0" eb="1">
      <t>チュウ</t>
    </rPh>
    <phoneticPr fontId="1"/>
  </si>
  <si>
    <t>中３</t>
    <rPh sb="0" eb="1">
      <t>チュウ</t>
    </rPh>
    <phoneticPr fontId="1"/>
  </si>
  <si>
    <t>欠席日数</t>
    <rPh sb="0" eb="2">
      <t>ケッセキ</t>
    </rPh>
    <rPh sb="2" eb="4">
      <t>ニッスウ</t>
    </rPh>
    <phoneticPr fontId="1"/>
  </si>
  <si>
    <t>英検準二級以上
＋２</t>
  </si>
  <si>
    <t>英検準二級以上
＋２</t>
    <phoneticPr fontId="1"/>
  </si>
  <si>
    <t>英検三級
＋１</t>
    <phoneticPr fontId="1"/>
  </si>
  <si>
    <t>部活動3年間
＋１</t>
    <phoneticPr fontId="1"/>
  </si>
  <si>
    <t>同窓生親族
＋１</t>
    <phoneticPr fontId="1"/>
  </si>
  <si>
    <t>　
　</t>
    <phoneticPr fontId="1"/>
  </si>
  <si>
    <t>英検三級
＋１</t>
  </si>
  <si>
    <t>漢検三級以上
＋１</t>
  </si>
  <si>
    <t>部活動3年間
＋１</t>
  </si>
  <si>
    <t>同窓生親族
＋１</t>
  </si>
  <si>
    <t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t>
  </si>
  <si>
    <r>
      <t xml:space="preserve">特記事項
</t>
    </r>
    <r>
      <rPr>
        <sz val="6"/>
        <color theme="1"/>
        <rFont val="メイリオ"/>
        <family val="2"/>
        <charset val="128"/>
      </rPr>
      <t xml:space="preserve">
</t>
    </r>
    <r>
      <rPr>
        <sz val="6"/>
        <color theme="0" tint="-0.499984740745262"/>
        <rFont val="メイリオ"/>
        <family val="2"/>
        <charset val="128"/>
      </rPr>
      <t>必要な場合、入力シート❷に入力</t>
    </r>
    <rPh sb="0" eb="4">
      <t>トッキ</t>
    </rPh>
    <rPh sb="6" eb="8">
      <t>ヒツヨウ</t>
    </rPh>
    <rPh sb="9" eb="11">
      <t>バアイ</t>
    </rPh>
    <rPh sb="12" eb="13">
      <t>ニュウリョク</t>
    </rPh>
    <phoneticPr fontId="1"/>
  </si>
  <si>
    <t>特記事項入力欄（必要な場合のみ入力）</t>
    <rPh sb="0" eb="4">
      <t>トッキ</t>
    </rPh>
    <rPh sb="4" eb="7">
      <t>ニュウリョクラン</t>
    </rPh>
    <rPh sb="8" eb="10">
      <t>ヒツヨウ</t>
    </rPh>
    <rPh sb="11" eb="13">
      <t>バアイ</t>
    </rPh>
    <rPh sb="15" eb="17">
      <t>ニュウリョク</t>
    </rPh>
    <phoneticPr fontId="1"/>
  </si>
  <si>
    <t>G併</t>
    <rPh sb="1" eb="2">
      <t xml:space="preserve">ヘイ </t>
    </rPh>
    <phoneticPr fontId="1"/>
  </si>
  <si>
    <t>加点項目</t>
    <rPh sb="0" eb="4">
      <t>カテn</t>
    </rPh>
    <phoneticPr fontId="1"/>
  </si>
  <si>
    <t>T単</t>
    <rPh sb="1" eb="2">
      <t>TANN</t>
    </rPh>
    <phoneticPr fontId="1"/>
  </si>
  <si>
    <t>A単</t>
    <rPh sb="1" eb="2">
      <t>TANN</t>
    </rPh>
    <phoneticPr fontId="1"/>
  </si>
  <si>
    <t>G単</t>
    <rPh sb="1" eb="2">
      <t xml:space="preserve">タン </t>
    </rPh>
    <phoneticPr fontId="1"/>
  </si>
  <si>
    <t>T併</t>
    <rPh sb="1" eb="2">
      <t xml:space="preserve">ヘイ </t>
    </rPh>
    <phoneticPr fontId="1"/>
  </si>
  <si>
    <t>A併</t>
    <rPh sb="1" eb="2">
      <t xml:space="preserve">ヘイ </t>
    </rPh>
    <phoneticPr fontId="1"/>
  </si>
  <si>
    <t>判定</t>
    <rPh sb="0" eb="2">
      <t>ハンテイ</t>
    </rPh>
    <phoneticPr fontId="1"/>
  </si>
  <si>
    <t>9科最小</t>
    <rPh sb="2" eb="4">
      <t>サイセィオ</t>
    </rPh>
    <phoneticPr fontId="1"/>
  </si>
  <si>
    <t>加点後5科内申</t>
    <rPh sb="0" eb="7">
      <t>カテn</t>
    </rPh>
    <phoneticPr fontId="1"/>
  </si>
  <si>
    <t>欠席判定
「1」=OK</t>
    <rPh sb="0" eb="2">
      <t>KESSEK</t>
    </rPh>
    <rPh sb="2" eb="4">
      <t>HANNTE</t>
    </rPh>
    <phoneticPr fontId="1"/>
  </si>
  <si>
    <t>ハイパー</t>
  </si>
  <si>
    <r>
      <t xml:space="preserve">学業特待
</t>
    </r>
    <r>
      <rPr>
        <sz val="8"/>
        <color theme="0"/>
        <rFont val="游ゴシック"/>
        <family val="3"/>
        <charset val="128"/>
      </rPr>
      <t>※出願コースがハイパーコースの場合のみ</t>
    </r>
    <rPh sb="0" eb="4">
      <t>LL</t>
    </rPh>
    <rPh sb="6" eb="8">
      <t>シュツガn</t>
    </rPh>
    <rPh sb="20" eb="22">
      <t>バアイ</t>
    </rPh>
    <phoneticPr fontId="1"/>
  </si>
  <si>
    <t>生徒会委員会活動
＋１</t>
    <rPh sb="3" eb="8">
      <t>イインカイカツドウ</t>
    </rPh>
    <phoneticPr fontId="1"/>
  </si>
  <si>
    <t>数検三級
＋１</t>
    <phoneticPr fontId="1"/>
  </si>
  <si>
    <t>数検準二級以上
＋２</t>
    <phoneticPr fontId="1"/>
  </si>
  <si>
    <t>一般入試</t>
    <phoneticPr fontId="1"/>
  </si>
  <si>
    <t>A推薦</t>
    <phoneticPr fontId="1"/>
  </si>
  <si>
    <t>生徒会委員会活動
＋１</t>
    <phoneticPr fontId="1"/>
  </si>
  <si>
    <t>英検重複</t>
    <rPh sb="0" eb="2">
      <t>エイケン</t>
    </rPh>
    <rPh sb="2" eb="4">
      <t>チョウフク</t>
    </rPh>
    <phoneticPr fontId="1"/>
  </si>
  <si>
    <t>数検重複</t>
    <rPh sb="0" eb="2">
      <t>スウケン</t>
    </rPh>
    <rPh sb="2" eb="4">
      <t>チョウフク</t>
    </rPh>
    <phoneticPr fontId="1"/>
  </si>
  <si>
    <t>欠席</t>
    <rPh sb="0" eb="2">
      <t>ケッセキ</t>
    </rPh>
    <phoneticPr fontId="1"/>
  </si>
  <si>
    <t>１年欠席</t>
    <rPh sb="1" eb="2">
      <t>ネン</t>
    </rPh>
    <rPh sb="2" eb="4">
      <t>ケッセキ</t>
    </rPh>
    <phoneticPr fontId="1"/>
  </si>
  <si>
    <t>２年欠席</t>
    <rPh sb="1" eb="2">
      <t>ネン</t>
    </rPh>
    <rPh sb="2" eb="4">
      <t>ケッセキ</t>
    </rPh>
    <phoneticPr fontId="1"/>
  </si>
  <si>
    <t>３年欠席</t>
    <rPh sb="1" eb="2">
      <t>ネン</t>
    </rPh>
    <rPh sb="2" eb="4">
      <t>ケッセキ</t>
    </rPh>
    <phoneticPr fontId="1"/>
  </si>
  <si>
    <t>C推</t>
    <rPh sb="1" eb="2">
      <t>スイ</t>
    </rPh>
    <phoneticPr fontId="1"/>
  </si>
  <si>
    <t>関東第一高等学校　令和7年度入試用　入試相談名簿（アスリートコース以外）</t>
    <rPh sb="0" eb="8">
      <t>カントウダイイチコウト</t>
    </rPh>
    <rPh sb="9" eb="11">
      <t>レイワ</t>
    </rPh>
    <rPh sb="12" eb="14">
      <t>ネn</t>
    </rPh>
    <rPh sb="14" eb="16">
      <t>ニュウセィ</t>
    </rPh>
    <rPh sb="16" eb="17">
      <t>ヨウ</t>
    </rPh>
    <rPh sb="18" eb="22">
      <t>ニュウセィ</t>
    </rPh>
    <rPh sb="22" eb="24">
      <t xml:space="preserve">メイボ </t>
    </rPh>
    <rPh sb="33" eb="35">
      <t>イガイニュウセィヒッス</t>
    </rPh>
    <phoneticPr fontId="1"/>
  </si>
  <si>
    <t>関東第一高等学校　令和8年度入試用　入試相談名簿（アスリートコース以外）</t>
    <rPh sb="0" eb="8">
      <t>カントウダイイチコウト</t>
    </rPh>
    <rPh sb="9" eb="11">
      <t>レイワ</t>
    </rPh>
    <rPh sb="12" eb="14">
      <t>ネn</t>
    </rPh>
    <rPh sb="14" eb="16">
      <t>ニュウセィ</t>
    </rPh>
    <rPh sb="16" eb="17">
      <t>ヨウ</t>
    </rPh>
    <rPh sb="18" eb="22">
      <t>ニュウセィ</t>
    </rPh>
    <rPh sb="22" eb="24">
      <t xml:space="preserve">メイボ </t>
    </rPh>
    <rPh sb="33" eb="35">
      <t>イガイニュウセィヒッス</t>
    </rPh>
    <phoneticPr fontId="1"/>
  </si>
  <si>
    <t>漢検準二級以上
＋２</t>
    <rPh sb="0" eb="2">
      <t>カンケン</t>
    </rPh>
    <phoneticPr fontId="1"/>
  </si>
  <si>
    <t>数検準二級以上
＋２</t>
  </si>
  <si>
    <t>数検三級
＋１</t>
  </si>
  <si>
    <t>◆内申加点項目（該当するもの全て入力）
　【全コース対象】
　・英検二級以上　（＋３）
　・英検準二級以上（＋２）
　・数検準二級以上（＋２）</t>
    <rPh sb="8" eb="10">
      <t>ガイトウ</t>
    </rPh>
    <rPh sb="14" eb="15">
      <t>スベテ</t>
    </rPh>
    <rPh sb="16" eb="18">
      <t>ニュウリョク</t>
    </rPh>
    <rPh sb="22" eb="23">
      <t>ゼン</t>
    </rPh>
    <rPh sb="26" eb="28">
      <t>タイショウ</t>
    </rPh>
    <rPh sb="32" eb="38">
      <t>エイケンニキュウイジョウ</t>
    </rPh>
    <rPh sb="46" eb="53">
      <t>エイケンジュンニキュウイジョウ</t>
    </rPh>
    <rPh sb="60" eb="67">
      <t>スウケンジュンニキュウイジョウ</t>
    </rPh>
    <phoneticPr fontId="1"/>
  </si>
  <si>
    <t>保健
体育</t>
    <rPh sb="0" eb="2">
      <t>ホケン</t>
    </rPh>
    <rPh sb="3" eb="5">
      <t>タイイク</t>
    </rPh>
    <phoneticPr fontId="1"/>
  </si>
  <si>
    <t>技術
家庭</t>
    <rPh sb="0" eb="2">
      <t>ギジュツ</t>
    </rPh>
    <rPh sb="3" eb="5">
      <t>カテイ</t>
    </rPh>
    <phoneticPr fontId="1"/>
  </si>
  <si>
    <t>中三１年間皆勤
＋１</t>
  </si>
  <si>
    <t>中三１年間皆勤
＋１</t>
    <phoneticPr fontId="1"/>
  </si>
  <si>
    <t>英検二級以上
＋３</t>
  </si>
  <si>
    <t>英検二級以上
＋３</t>
    <phoneticPr fontId="1"/>
  </si>
  <si>
    <t>英検準二級以上
＋３</t>
    <phoneticPr fontId="1"/>
  </si>
  <si>
    <t>検定重複</t>
    <rPh sb="0" eb="4">
      <t>ケンテイチョウフク</t>
    </rPh>
    <phoneticPr fontId="1"/>
  </si>
  <si>
    <t>漢検重複</t>
    <rPh sb="0" eb="2">
      <t>カンケン</t>
    </rPh>
    <rPh sb="2" eb="4">
      <t>チョウフク</t>
    </rPh>
    <phoneticPr fontId="1"/>
  </si>
  <si>
    <t>T</t>
    <phoneticPr fontId="1"/>
  </si>
  <si>
    <t>A単G単</t>
    <rPh sb="1" eb="2">
      <t>タン</t>
    </rPh>
    <rPh sb="3" eb="4">
      <t>タン</t>
    </rPh>
    <phoneticPr fontId="1"/>
  </si>
  <si>
    <t>A併G併</t>
    <rPh sb="1" eb="2">
      <t>ヘイ</t>
    </rPh>
    <rPh sb="3" eb="4">
      <t>ヘイ</t>
    </rPh>
    <phoneticPr fontId="1"/>
  </si>
  <si>
    <t>素内申</t>
    <rPh sb="0" eb="3">
      <t>ソナイシン</t>
    </rPh>
    <phoneticPr fontId="1"/>
  </si>
  <si>
    <t>評定に「１」あり「1」=OK</t>
    <rPh sb="0" eb="2">
      <t>ヒョウテイ</t>
    </rPh>
    <phoneticPr fontId="1"/>
  </si>
  <si>
    <t>Ａ単</t>
    <rPh sb="1" eb="2">
      <t>TANN</t>
    </rPh>
    <phoneticPr fontId="1"/>
  </si>
  <si>
    <r>
      <t xml:space="preserve">　　　入試区分
</t>
    </r>
    <r>
      <rPr>
        <sz val="8"/>
        <color theme="0"/>
        <rFont val="游ゴシック"/>
        <family val="3"/>
        <charset val="128"/>
      </rPr>
      <t xml:space="preserve">
A推薦(単願)→通常は第一志望推薦
B推薦(併願)：東京･神奈川以外
C推薦(第一志望)：全地域対象
併願優遇：東京･神奈川のみ</t>
    </r>
    <rPh sb="3" eb="7">
      <t>ニュウセィ</t>
    </rPh>
    <rPh sb="10" eb="12">
      <t>スイセン</t>
    </rPh>
    <rPh sb="13" eb="15">
      <t>タンガn</t>
    </rPh>
    <rPh sb="17" eb="19">
      <t>ツウジョウ</t>
    </rPh>
    <rPh sb="20" eb="24">
      <t>ダイイチシボウ</t>
    </rPh>
    <rPh sb="24" eb="26">
      <t>スイセn</t>
    </rPh>
    <rPh sb="28" eb="30">
      <t>スイセン</t>
    </rPh>
    <rPh sb="31" eb="33">
      <t>ヘイガン</t>
    </rPh>
    <rPh sb="34" eb="36">
      <t>トウキョウ</t>
    </rPh>
    <rPh sb="40" eb="42">
      <t>イガイ</t>
    </rPh>
    <rPh sb="45" eb="47">
      <t>スイセン</t>
    </rPh>
    <rPh sb="48" eb="52">
      <t>ダイイチシボウ</t>
    </rPh>
    <rPh sb="54" eb="57">
      <t>ゼンチイキ</t>
    </rPh>
    <rPh sb="57" eb="59">
      <t>タイショウ</t>
    </rPh>
    <rPh sb="59" eb="63">
      <t>ヘイガンユウグウ</t>
    </rPh>
    <rPh sb="64" eb="66">
      <t>トウキョウ</t>
    </rPh>
    <rPh sb="67" eb="70">
      <t>カナガワ</t>
    </rPh>
    <phoneticPr fontId="1"/>
  </si>
  <si>
    <t xml:space="preserve">
【アドバンストコース・アグレッシブコースのみ対象】
・漢検準二級以上（＋２）　　・漢検三級　　　　（＋１）　　・中三１年間皆勤（＋１）
・英検三級　　　（＋１）　　・部活動３年間　　（＋１）　　・同窓生親族　　（＋１）
・数検三級　　　（＋１）　　・生徒会委員会活動（＋１）　</t>
    <rPh sb="23" eb="25">
      <t>タイショウ</t>
    </rPh>
    <rPh sb="28" eb="30">
      <t>カンケン</t>
    </rPh>
    <rPh sb="30" eb="35">
      <t>ジュンニキュウイジョウ</t>
    </rPh>
    <rPh sb="42" eb="44">
      <t>カンケン</t>
    </rPh>
    <rPh sb="44" eb="46">
      <t>サンキュウ</t>
    </rPh>
    <rPh sb="57" eb="59">
      <t>チュウサン</t>
    </rPh>
    <rPh sb="60" eb="64">
      <t>ネンカンカイキン</t>
    </rPh>
    <rPh sb="70" eb="74">
      <t>エイケンサンキュウ</t>
    </rPh>
    <rPh sb="84" eb="87">
      <t>ブカツドウ</t>
    </rPh>
    <rPh sb="88" eb="90">
      <t>ネンカン</t>
    </rPh>
    <rPh sb="99" eb="104">
      <t>ドウソウセイシンゾク</t>
    </rPh>
    <rPh sb="112" eb="114">
      <t>スウケン</t>
    </rPh>
    <rPh sb="114" eb="116">
      <t>サンキュウ</t>
    </rPh>
    <rPh sb="126" eb="134">
      <t>セイトカイイインカイカツドウ</t>
    </rPh>
    <phoneticPr fontId="1"/>
  </si>
  <si>
    <t>加点できる
ポイント</t>
    <rPh sb="0" eb="2">
      <t>カテn</t>
    </rPh>
    <phoneticPr fontId="1"/>
  </si>
  <si>
    <t>希望コース＆区分</t>
    <rPh sb="0" eb="2">
      <t>キボウ</t>
    </rPh>
    <rPh sb="6" eb="8">
      <t>クブン</t>
    </rPh>
    <phoneticPr fontId="1"/>
  </si>
  <si>
    <t>加点後内申に対する判定</t>
    <rPh sb="0" eb="3">
      <t>カテンゴ</t>
    </rPh>
    <rPh sb="3" eb="5">
      <t>ナイシン</t>
    </rPh>
    <rPh sb="6" eb="7">
      <t>タイ</t>
    </rPh>
    <rPh sb="9" eb="11">
      <t>ハンテイ</t>
    </rPh>
    <phoneticPr fontId="1"/>
  </si>
  <si>
    <t>「希望」に対する
入試相談判定</t>
    <rPh sb="1" eb="3">
      <t>KIBO</t>
    </rPh>
    <rPh sb="5" eb="6">
      <t>タイス</t>
    </rPh>
    <rPh sb="9" eb="13">
      <t>ニュウシソウダン</t>
    </rPh>
    <rPh sb="13" eb="15">
      <t>ハンテイ</t>
    </rPh>
    <phoneticPr fontId="1"/>
  </si>
  <si>
    <t>漢検三級
＋１</t>
    <phoneticPr fontId="1"/>
  </si>
  <si>
    <t>T単Ⅰ</t>
    <rPh sb="1" eb="2">
      <t>タン</t>
    </rPh>
    <phoneticPr fontId="1"/>
  </si>
  <si>
    <t>T単Ⅱ</t>
    <rPh sb="1" eb="2">
      <t>タン</t>
    </rPh>
    <phoneticPr fontId="1"/>
  </si>
  <si>
    <t>T単Ⅲ</t>
    <rPh sb="1" eb="2">
      <t>タン</t>
    </rPh>
    <phoneticPr fontId="1"/>
  </si>
  <si>
    <t>T併Ⅰ</t>
    <rPh sb="1" eb="2">
      <t>ヘイ</t>
    </rPh>
    <phoneticPr fontId="1"/>
  </si>
  <si>
    <t>T併Ⅱ</t>
    <rPh sb="1" eb="2">
      <t>ヘイ</t>
    </rPh>
    <phoneticPr fontId="1"/>
  </si>
  <si>
    <t>T併Ⅲ</t>
    <rPh sb="1" eb="2">
      <t>ヘイ</t>
    </rPh>
    <phoneticPr fontId="1"/>
  </si>
  <si>
    <t>特待</t>
    <rPh sb="0" eb="2">
      <t>トクタイ</t>
    </rPh>
    <phoneticPr fontId="1"/>
  </si>
  <si>
    <t>特待可否</t>
    <rPh sb="0" eb="2">
      <t>トクタイ</t>
    </rPh>
    <rPh sb="2" eb="4">
      <t>カヒ</t>
    </rPh>
    <phoneticPr fontId="1"/>
  </si>
  <si>
    <t>希望特待に対する特待判定</t>
    <rPh sb="0" eb="2">
      <t>キボウ</t>
    </rPh>
    <rPh sb="2" eb="4">
      <t>トクタイ</t>
    </rPh>
    <rPh sb="5" eb="6">
      <t>タイ</t>
    </rPh>
    <rPh sb="8" eb="10">
      <t>トクタイ</t>
    </rPh>
    <rPh sb="10" eb="12">
      <t>ハンテイ</t>
    </rPh>
    <phoneticPr fontId="1"/>
  </si>
  <si>
    <t>特待判定</t>
    <rPh sb="0" eb="4">
      <t>トクタイハンテイ</t>
    </rPh>
    <phoneticPr fontId="1"/>
  </si>
  <si>
    <t>空欄判定</t>
    <rPh sb="0" eb="4">
      <t>クウランハンテイ</t>
    </rPh>
    <phoneticPr fontId="1"/>
  </si>
  <si>
    <t>空欄判定
「1」=OK</t>
    <rPh sb="0" eb="4">
      <t>クウランハンテイ</t>
    </rPh>
    <phoneticPr fontId="1"/>
  </si>
  <si>
    <t>中学校所在地（市区町村）：</t>
    <rPh sb="0" eb="3">
      <t>チュウガッコウ</t>
    </rPh>
    <rPh sb="3" eb="6">
      <t>ショザイチ</t>
    </rPh>
    <rPh sb="7" eb="9">
      <t>シク</t>
    </rPh>
    <rPh sb="9" eb="11">
      <t>チョウソン</t>
    </rPh>
    <phoneticPr fontId="1"/>
  </si>
  <si>
    <t>例：「江戸川区」「市川市」・・・・</t>
    <rPh sb="0" eb="1">
      <t xml:space="preserve">レイ </t>
    </rPh>
    <rPh sb="3" eb="7">
      <t>エドガワ</t>
    </rPh>
    <rPh sb="9" eb="12">
      <t>イチカワ</t>
    </rPh>
    <phoneticPr fontId="1"/>
  </si>
  <si>
    <t>学業特待ランク別内申基準　対象出願コース：ハイパーコース
　学業特待Ⅰ　第一志望5科24、併願5科25
　学業特待Ⅱ　第一志望5科22、併願5科23
　学業特待Ⅲ　第一志望5科20、併願5科21
【内申加点項目】英検二級以上（＋３）・英検準二級以上（＋２）
　・数検準二級以上（＋２）</t>
    <rPh sb="1" eb="5">
      <t>ガクギョウトクタイ</t>
    </rPh>
    <rPh sb="7" eb="8">
      <t>ベテゥ</t>
    </rPh>
    <rPh sb="8" eb="10">
      <t>ナイシn</t>
    </rPh>
    <rPh sb="10" eb="12">
      <t>シュツガンキジュn</t>
    </rPh>
    <rPh sb="13" eb="17">
      <t>タイショウ</t>
    </rPh>
    <rPh sb="31" eb="33">
      <t>トクタイ</t>
    </rPh>
    <rPh sb="35" eb="39">
      <t>ダイイチシボウ</t>
    </rPh>
    <rPh sb="44" eb="46">
      <t>ヘイガn</t>
    </rPh>
    <rPh sb="53" eb="54">
      <t>トクタイ</t>
    </rPh>
    <rPh sb="58" eb="60">
      <t>トクタイ</t>
    </rPh>
    <rPh sb="99" eb="105">
      <t>ナイシンカテンコウモク</t>
    </rPh>
    <rPh sb="106" eb="112">
      <t>エイケンニキュウイジョウ</t>
    </rPh>
    <rPh sb="117" eb="124">
      <t>エイケンジュンニキュウイジョウ</t>
    </rPh>
    <rPh sb="131" eb="138">
      <t>スウケンジュンニキュウイジョウ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</si>
</sst>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メイリオ"/>
      <family val="2"/>
      <charset val="128"/>
    </font>
    <font>
      <sz val="6"/>
      <color theme="1"/>
      <name val="メイリオ"/>
      <family val="2"/>
      <charset val="128"/>
    </font>
    <font>
      <sz val="5"/>
      <color theme="1"/>
      <name val="メイリオ"/>
      <family val="2"/>
      <charset val="128"/>
    </font>
    <font>
      <sz val="8"/>
      <color theme="1"/>
      <name val="メイリオ"/>
      <family val="2"/>
      <charset val="128"/>
    </font>
    <font>
      <sz val="8"/>
      <color theme="0"/>
      <name val="メイリオ"/>
      <family val="2"/>
      <charset val="128"/>
    </font>
    <font>
      <sz val="4"/>
      <color theme="0" tint="-0.249977111117893"/>
      <name val="メイリオ"/>
      <family val="2"/>
      <charset val="128"/>
    </font>
    <font>
      <sz val="12"/>
      <color theme="0"/>
      <name val="游ゴシック"/>
      <family val="2"/>
      <charset val="128"/>
      <scheme val="minor"/>
    </font>
    <font>
      <sz val="8"/>
      <color theme="0" tint="-0.499984740745262"/>
      <name val="メイリオ"/>
      <family val="2"/>
      <charset val="128"/>
    </font>
    <font>
      <sz val="8"/>
      <name val="メイリオ"/>
      <family val="2"/>
      <charset val="128"/>
    </font>
    <font>
      <sz val="12"/>
      <color theme="0"/>
      <name val="游ゴシック"/>
      <family val="3"/>
      <charset val="128"/>
      <scheme val="minor"/>
    </font>
    <font>
      <sz val="8"/>
      <color theme="0"/>
      <name val="游ゴシック"/>
      <family val="3"/>
      <charset val="128"/>
    </font>
    <font>
      <sz val="10"/>
      <color theme="1"/>
      <name val="メイリオ"/>
      <family val="2"/>
      <charset val="128"/>
    </font>
    <font>
      <sz val="20"/>
      <color theme="1"/>
      <name val="メイリオ"/>
      <family val="2"/>
      <charset val="128"/>
    </font>
    <font>
      <sz val="4"/>
      <color theme="1"/>
      <name val="メイリオ"/>
      <family val="2"/>
      <charset val="128"/>
    </font>
    <font>
      <sz val="4"/>
      <color theme="0" tint="-0.499984740745262"/>
      <name val="メイリオ"/>
      <family val="2"/>
      <charset val="128"/>
    </font>
    <font>
      <sz val="6"/>
      <color theme="0" tint="-0.499984740745262"/>
      <name val="メイリオ"/>
      <family val="2"/>
      <charset val="128"/>
    </font>
    <font>
      <sz val="12"/>
      <color theme="0"/>
      <name val="游ゴシック (本文)"/>
      <family val="3"/>
      <charset val="128"/>
    </font>
    <font>
      <sz val="12"/>
      <color theme="0"/>
      <name val="游ゴシック"/>
      <family val="3"/>
      <charset val="128"/>
    </font>
    <font>
      <sz val="12"/>
      <name val="游ゴシック"/>
      <family val="2"/>
      <charset val="128"/>
      <scheme val="minor"/>
    </font>
    <font>
      <sz val="6"/>
      <color theme="1"/>
      <name val="メイリオ"/>
      <family val="3"/>
      <charset val="128"/>
    </font>
    <font>
      <sz val="9"/>
      <color theme="0"/>
      <name val="游ゴシック"/>
      <family val="3"/>
      <charset val="128"/>
    </font>
  </fonts>
  <fills count="1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6D00"/>
        <bgColor indexed="64"/>
      </patternFill>
    </fill>
    <fill>
      <patternFill patternType="solid">
        <fgColor rgb="FFFFF1E6"/>
        <bgColor indexed="64"/>
      </patternFill>
    </fill>
    <fill>
      <patternFill patternType="solid">
        <fgColor rgb="FFF4E5FF"/>
        <bgColor indexed="64"/>
      </patternFill>
    </fill>
    <fill>
      <patternFill patternType="solid">
        <fgColor rgb="FFE5FFF1"/>
        <bgColor indexed="64"/>
      </patternFill>
    </fill>
    <fill>
      <patternFill patternType="solid">
        <fgColor rgb="FFE5F4FF"/>
        <bgColor indexed="64"/>
      </patternFill>
    </fill>
    <fill>
      <patternFill patternType="solid">
        <fgColor rgb="FFFFE6E7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DE9FF"/>
        <bgColor indexed="64"/>
      </patternFill>
    </fill>
  </fills>
  <borders count="10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/>
      <diagonal/>
    </border>
    <border>
      <left style="thin">
        <color theme="0"/>
      </left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/>
      <diagonal/>
    </border>
    <border>
      <left style="thin">
        <color indexed="64"/>
      </left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 style="thin">
        <color indexed="64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 diagonalUp="1">
      <left style="dotted">
        <color indexed="64"/>
      </left>
      <right style="thin">
        <color indexed="64"/>
      </right>
      <top style="dotted">
        <color indexed="64"/>
      </top>
      <bottom style="medium">
        <color indexed="64"/>
      </bottom>
      <diagonal style="dotted">
        <color indexed="64"/>
      </diagonal>
    </border>
    <border diagonalUp="1">
      <left style="dotted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 style="dotted">
        <color indexed="64"/>
      </diagonal>
    </border>
    <border>
      <left style="dotted">
        <color indexed="64"/>
      </left>
      <right/>
      <top style="dotted">
        <color indexed="64"/>
      </top>
      <bottom/>
      <diagonal/>
    </border>
    <border>
      <left style="dotted">
        <color indexed="64"/>
      </left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36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1" xfId="0" applyBorder="1">
      <alignment vertical="center"/>
    </xf>
    <xf numFmtId="0" fontId="0" fillId="4" borderId="4" xfId="0" applyFill="1" applyBorder="1" applyAlignment="1" applyProtection="1">
      <alignment horizontal="left" vertical="center"/>
      <protection locked="0"/>
    </xf>
    <xf numFmtId="49" fontId="0" fillId="4" borderId="1" xfId="0" applyNumberFormat="1" applyFill="1" applyBorder="1" applyProtection="1">
      <alignment vertical="center"/>
      <protection locked="0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0" fillId="10" borderId="1" xfId="0" applyFill="1" applyBorder="1" applyAlignment="1" applyProtection="1">
      <alignment vertical="center" wrapText="1"/>
      <protection locked="0"/>
    </xf>
    <xf numFmtId="0" fontId="0" fillId="14" borderId="1" xfId="0" applyFill="1" applyBorder="1" applyAlignment="1" applyProtection="1">
      <alignment vertical="center" wrapText="1"/>
      <protection locked="0"/>
    </xf>
    <xf numFmtId="0" fontId="0" fillId="13" borderId="1" xfId="0" applyFill="1" applyBorder="1" applyAlignment="1" applyProtection="1">
      <alignment vertical="center" wrapText="1"/>
      <protection locked="0"/>
    </xf>
    <xf numFmtId="0" fontId="0" fillId="12" borderId="1" xfId="0" applyFill="1" applyBorder="1" applyAlignment="1" applyProtection="1">
      <alignment vertical="center" wrapText="1"/>
      <protection locked="0"/>
    </xf>
    <xf numFmtId="0" fontId="3" fillId="0" borderId="8" xfId="0" applyFont="1" applyBorder="1" applyAlignment="1">
      <alignment vertical="top"/>
    </xf>
    <xf numFmtId="0" fontId="3" fillId="0" borderId="9" xfId="0" applyFont="1" applyBorder="1" applyAlignment="1">
      <alignment vertical="top"/>
    </xf>
    <xf numFmtId="0" fontId="18" fillId="8" borderId="94" xfId="0" applyFont="1" applyFill="1" applyBorder="1" applyAlignment="1">
      <alignment vertical="center" wrapText="1"/>
    </xf>
    <xf numFmtId="0" fontId="18" fillId="8" borderId="98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8" fillId="6" borderId="95" xfId="0" applyFont="1" applyFill="1" applyBorder="1" applyAlignment="1">
      <alignment horizontal="center" vertical="center" wrapText="1"/>
    </xf>
    <xf numFmtId="0" fontId="11" fillId="6" borderId="95" xfId="0" applyFont="1" applyFill="1" applyBorder="1" applyAlignment="1">
      <alignment horizontal="center" vertical="center" wrapText="1"/>
    </xf>
    <xf numFmtId="0" fontId="8" fillId="7" borderId="95" xfId="0" applyFont="1" applyFill="1" applyBorder="1" applyAlignment="1">
      <alignment horizontal="center" vertical="center" wrapText="1"/>
    </xf>
    <xf numFmtId="0" fontId="19" fillId="8" borderId="96" xfId="0" applyFont="1" applyFill="1" applyBorder="1" applyAlignment="1">
      <alignment horizontal="center" vertical="center" wrapText="1"/>
    </xf>
    <xf numFmtId="0" fontId="19" fillId="8" borderId="97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16" borderId="1" xfId="0" applyFill="1" applyBorder="1" applyAlignment="1" applyProtection="1">
      <alignment vertical="center" wrapText="1"/>
      <protection locked="0"/>
    </xf>
    <xf numFmtId="0" fontId="5" fillId="0" borderId="0" xfId="0" applyFont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20" fillId="13" borderId="1" xfId="0" applyFont="1" applyFill="1" applyBorder="1" applyAlignment="1" applyProtection="1">
      <alignment vertical="center" wrapText="1"/>
      <protection locked="0"/>
    </xf>
    <xf numFmtId="0" fontId="6" fillId="3" borderId="0" xfId="0" applyFont="1" applyFill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2" borderId="47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19" fillId="8" borderId="98" xfId="0" applyFont="1" applyFill="1" applyBorder="1" applyAlignment="1">
      <alignment vertical="center" wrapText="1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11" borderId="4" xfId="0" applyFill="1" applyBorder="1" applyAlignment="1" applyProtection="1">
      <alignment horizontal="center" vertical="center" wrapText="1"/>
      <protection locked="0"/>
    </xf>
    <xf numFmtId="0" fontId="3" fillId="2" borderId="107" xfId="0" applyFont="1" applyFill="1" applyBorder="1" applyAlignment="1">
      <alignment horizontal="center" vertical="center" wrapText="1"/>
    </xf>
    <xf numFmtId="0" fontId="3" fillId="2" borderId="108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vertical="center" textRotation="255" wrapText="1"/>
    </xf>
    <xf numFmtId="0" fontId="11" fillId="0" borderId="1" xfId="0" applyFont="1" applyFill="1" applyBorder="1" applyAlignment="1">
      <alignment horizontal="center" vertical="center" textRotation="255" wrapText="1"/>
    </xf>
    <xf numFmtId="0" fontId="11" fillId="0" borderId="1" xfId="0" applyFont="1" applyFill="1" applyBorder="1" applyAlignment="1">
      <alignment horizontal="center" vertical="center" wrapText="1"/>
    </xf>
    <xf numFmtId="0" fontId="22" fillId="8" borderId="98" xfId="0" applyFont="1" applyFill="1" applyBorder="1" applyAlignment="1">
      <alignment horizontal="left" vertical="center" wrapText="1"/>
    </xf>
    <xf numFmtId="0" fontId="8" fillId="15" borderId="92" xfId="0" applyFont="1" applyFill="1" applyBorder="1" applyAlignment="1">
      <alignment horizontal="center" vertical="center" wrapText="1"/>
    </xf>
    <xf numFmtId="0" fontId="11" fillId="15" borderId="93" xfId="0" applyFont="1" applyFill="1" applyBorder="1" applyAlignment="1">
      <alignment horizontal="center" vertical="center" wrapText="1"/>
    </xf>
    <xf numFmtId="0" fontId="8" fillId="9" borderId="88" xfId="0" applyFont="1" applyFill="1" applyBorder="1" applyAlignment="1">
      <alignment horizontal="center" vertical="center" wrapText="1"/>
    </xf>
    <xf numFmtId="0" fontId="8" fillId="9" borderId="89" xfId="0" applyFont="1" applyFill="1" applyBorder="1" applyAlignment="1">
      <alignment horizontal="center" vertical="center" wrapText="1"/>
    </xf>
    <xf numFmtId="0" fontId="8" fillId="3" borderId="90" xfId="0" applyFont="1" applyFill="1" applyBorder="1" applyAlignment="1">
      <alignment horizontal="center" vertical="center" wrapText="1"/>
    </xf>
    <xf numFmtId="0" fontId="8" fillId="3" borderId="91" xfId="0" applyFont="1" applyFill="1" applyBorder="1" applyAlignment="1">
      <alignment horizontal="center" vertical="center" wrapText="1"/>
    </xf>
    <xf numFmtId="0" fontId="11" fillId="5" borderId="88" xfId="0" applyFont="1" applyFill="1" applyBorder="1" applyAlignment="1">
      <alignment horizontal="center" vertical="center" wrapText="1"/>
    </xf>
    <xf numFmtId="0" fontId="11" fillId="5" borderId="89" xfId="0" applyFont="1" applyFill="1" applyBorder="1" applyAlignment="1">
      <alignment horizontal="center" vertical="center" wrapText="1"/>
    </xf>
    <xf numFmtId="0" fontId="8" fillId="6" borderId="99" xfId="0" applyFont="1" applyFill="1" applyBorder="1" applyAlignment="1">
      <alignment horizontal="center" vertical="center" wrapText="1"/>
    </xf>
    <xf numFmtId="0" fontId="8" fillId="7" borderId="99" xfId="0" applyFont="1" applyFill="1" applyBorder="1" applyAlignment="1">
      <alignment horizontal="center" vertical="center" wrapText="1"/>
    </xf>
    <xf numFmtId="0" fontId="11" fillId="9" borderId="92" xfId="0" applyFont="1" applyFill="1" applyBorder="1" applyAlignment="1">
      <alignment horizontal="center" vertical="center" wrapText="1"/>
    </xf>
    <xf numFmtId="0" fontId="11" fillId="9" borderId="93" xfId="0" applyFont="1" applyFill="1" applyBorder="1" applyAlignment="1">
      <alignment horizontal="center" vertical="center" wrapText="1"/>
    </xf>
    <xf numFmtId="0" fontId="11" fillId="9" borderId="88" xfId="0" applyFont="1" applyFill="1" applyBorder="1" applyAlignment="1">
      <alignment horizontal="left" vertical="center" wrapText="1"/>
    </xf>
    <xf numFmtId="0" fontId="11" fillId="9" borderId="89" xfId="0" applyFont="1" applyFill="1" applyBorder="1" applyAlignment="1">
      <alignment horizontal="left" vertical="center" wrapText="1"/>
    </xf>
    <xf numFmtId="0" fontId="8" fillId="5" borderId="90" xfId="0" applyFont="1" applyFill="1" applyBorder="1" applyAlignment="1">
      <alignment horizontal="center" vertical="center" wrapText="1"/>
    </xf>
    <xf numFmtId="0" fontId="8" fillId="5" borderId="91" xfId="0" applyFont="1" applyFill="1" applyBorder="1" applyAlignment="1">
      <alignment horizontal="center" vertical="center" wrapText="1"/>
    </xf>
    <xf numFmtId="0" fontId="3" fillId="0" borderId="70" xfId="0" applyFont="1" applyBorder="1" applyAlignment="1">
      <alignment horizontal="center" vertical="center" wrapText="1"/>
    </xf>
    <xf numFmtId="0" fontId="3" fillId="0" borderId="71" xfId="0" applyFont="1" applyBorder="1" applyAlignment="1">
      <alignment horizontal="center" vertical="center" wrapText="1"/>
    </xf>
    <xf numFmtId="0" fontId="3" fillId="0" borderId="69" xfId="0" applyFont="1" applyBorder="1" applyAlignment="1">
      <alignment horizontal="center" vertical="center" wrapText="1"/>
    </xf>
    <xf numFmtId="0" fontId="3" fillId="0" borderId="106" xfId="0" applyFont="1" applyFill="1" applyBorder="1" applyAlignment="1">
      <alignment horizontal="center" vertical="center" wrapText="1"/>
    </xf>
    <xf numFmtId="0" fontId="3" fillId="0" borderId="105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106" xfId="0" applyFont="1" applyFill="1" applyBorder="1" applyAlignment="1">
      <alignment horizontal="center" vertical="center" wrapText="1"/>
    </xf>
    <xf numFmtId="0" fontId="3" fillId="2" borderId="105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3" fillId="0" borderId="48" xfId="0" applyFont="1" applyBorder="1" applyAlignment="1">
      <alignment horizontal="left" vertical="top" wrapText="1"/>
    </xf>
    <xf numFmtId="0" fontId="3" fillId="0" borderId="44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3" fillId="0" borderId="55" xfId="0" applyFont="1" applyBorder="1" applyAlignment="1">
      <alignment horizontal="left" vertical="top" wrapText="1"/>
    </xf>
    <xf numFmtId="0" fontId="3" fillId="0" borderId="39" xfId="0" applyFont="1" applyBorder="1" applyAlignment="1">
      <alignment horizontal="left" vertical="top" wrapText="1"/>
    </xf>
    <xf numFmtId="0" fontId="3" fillId="0" borderId="45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84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103" xfId="0" applyFont="1" applyFill="1" applyBorder="1" applyAlignment="1">
      <alignment horizontal="center" vertical="center" wrapText="1"/>
    </xf>
    <xf numFmtId="0" fontId="3" fillId="2" borderId="104" xfId="0" applyFont="1" applyFill="1" applyBorder="1" applyAlignment="1">
      <alignment horizontal="center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5" fillId="2" borderId="43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0" fontId="5" fillId="2" borderId="44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  <xf numFmtId="0" fontId="5" fillId="2" borderId="55" xfId="0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right"/>
    </xf>
    <xf numFmtId="0" fontId="3" fillId="0" borderId="38" xfId="0" applyFont="1" applyBorder="1" applyAlignment="1">
      <alignment horizontal="right"/>
    </xf>
    <xf numFmtId="0" fontId="2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3" fillId="0" borderId="9" xfId="0" applyFont="1" applyBorder="1" applyAlignment="1">
      <alignment horizontal="right"/>
    </xf>
    <xf numFmtId="0" fontId="3" fillId="0" borderId="39" xfId="0" applyFont="1" applyBorder="1" applyAlignment="1">
      <alignment horizontal="right"/>
    </xf>
    <xf numFmtId="0" fontId="2" fillId="0" borderId="2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2" fillId="0" borderId="17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2" borderId="45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7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8" xfId="0" applyFont="1" applyBorder="1" applyAlignment="1">
      <alignment horizontal="center" vertical="center" wrapText="1"/>
    </xf>
    <xf numFmtId="0" fontId="5" fillId="0" borderId="79" xfId="0" applyFont="1" applyBorder="1" applyAlignment="1">
      <alignment horizontal="center" vertical="center" wrapText="1"/>
    </xf>
    <xf numFmtId="0" fontId="5" fillId="0" borderId="80" xfId="0" applyFont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55" xfId="0" applyFont="1" applyBorder="1" applyAlignment="1">
      <alignment horizontal="left" vertical="center"/>
    </xf>
    <xf numFmtId="0" fontId="3" fillId="2" borderId="32" xfId="0" applyFont="1" applyFill="1" applyBorder="1" applyAlignment="1">
      <alignment horizontal="left" vertical="top"/>
    </xf>
    <xf numFmtId="0" fontId="3" fillId="2" borderId="33" xfId="0" applyFont="1" applyFill="1" applyBorder="1" applyAlignment="1">
      <alignment horizontal="left" vertical="top"/>
    </xf>
    <xf numFmtId="0" fontId="3" fillId="0" borderId="58" xfId="0" applyFont="1" applyBorder="1" applyAlignment="1">
      <alignment horizontal="left" vertical="top"/>
    </xf>
    <xf numFmtId="0" fontId="3" fillId="0" borderId="56" xfId="0" applyFont="1" applyBorder="1" applyAlignment="1">
      <alignment horizontal="left" vertical="top"/>
    </xf>
    <xf numFmtId="0" fontId="3" fillId="0" borderId="35" xfId="0" applyFont="1" applyBorder="1" applyAlignment="1">
      <alignment horizontal="left" vertical="top"/>
    </xf>
    <xf numFmtId="0" fontId="3" fillId="0" borderId="34" xfId="0" applyFont="1" applyBorder="1" applyAlignment="1">
      <alignment horizontal="left" vertical="top"/>
    </xf>
    <xf numFmtId="0" fontId="3" fillId="0" borderId="57" xfId="0" applyFont="1" applyBorder="1" applyAlignment="1">
      <alignment horizontal="left" vertical="top"/>
    </xf>
    <xf numFmtId="0" fontId="3" fillId="2" borderId="32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left" vertical="top"/>
    </xf>
    <xf numFmtId="0" fontId="3" fillId="2" borderId="56" xfId="0" applyFont="1" applyFill="1" applyBorder="1" applyAlignment="1">
      <alignment horizontal="left" vertical="top"/>
    </xf>
    <xf numFmtId="0" fontId="3" fillId="2" borderId="57" xfId="0" applyFont="1" applyFill="1" applyBorder="1" applyAlignment="1">
      <alignment horizontal="left" vertical="top"/>
    </xf>
    <xf numFmtId="0" fontId="21" fillId="2" borderId="23" xfId="0" applyFont="1" applyFill="1" applyBorder="1" applyAlignment="1">
      <alignment horizontal="center" vertical="center" shrinkToFit="1"/>
    </xf>
    <xf numFmtId="0" fontId="21" fillId="2" borderId="73" xfId="0" applyFont="1" applyFill="1" applyBorder="1" applyAlignment="1">
      <alignment horizontal="center" vertical="center" shrinkToFit="1"/>
    </xf>
    <xf numFmtId="0" fontId="21" fillId="2" borderId="75" xfId="0" applyFont="1" applyFill="1" applyBorder="1" applyAlignment="1">
      <alignment horizontal="center" vertical="center" shrinkToFit="1"/>
    </xf>
    <xf numFmtId="0" fontId="3" fillId="2" borderId="63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0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60" xfId="0" applyFont="1" applyFill="1" applyBorder="1" applyAlignment="1">
      <alignment horizontal="center" vertical="center"/>
    </xf>
    <xf numFmtId="0" fontId="3" fillId="2" borderId="38" xfId="0" applyFont="1" applyFill="1" applyBorder="1" applyAlignment="1">
      <alignment horizontal="center" vertical="center"/>
    </xf>
    <xf numFmtId="0" fontId="3" fillId="2" borderId="55" xfId="0" applyFont="1" applyFill="1" applyBorder="1" applyAlignment="1">
      <alignment horizontal="center" vertical="center"/>
    </xf>
    <xf numFmtId="0" fontId="3" fillId="2" borderId="102" xfId="0" applyFont="1" applyFill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3" fillId="0" borderId="68" xfId="0" applyFont="1" applyBorder="1" applyAlignment="1">
      <alignment horizontal="center" vertical="center"/>
    </xf>
    <xf numFmtId="0" fontId="5" fillId="2" borderId="44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 textRotation="255"/>
    </xf>
    <xf numFmtId="0" fontId="3" fillId="2" borderId="28" xfId="0" applyFont="1" applyFill="1" applyBorder="1" applyAlignment="1">
      <alignment horizontal="center" vertical="center" textRotation="255"/>
    </xf>
    <xf numFmtId="0" fontId="3" fillId="2" borderId="13" xfId="0" applyFont="1" applyFill="1" applyBorder="1" applyAlignment="1">
      <alignment horizontal="center" vertical="center" textRotation="255"/>
    </xf>
    <xf numFmtId="0" fontId="3" fillId="2" borderId="40" xfId="0" applyFont="1" applyFill="1" applyBorder="1" applyAlignment="1">
      <alignment horizontal="center" vertical="center" textRotation="255"/>
    </xf>
    <xf numFmtId="0" fontId="3" fillId="2" borderId="29" xfId="0" applyFont="1" applyFill="1" applyBorder="1" applyAlignment="1">
      <alignment horizontal="center" vertical="center" textRotation="255"/>
    </xf>
    <xf numFmtId="0" fontId="3" fillId="2" borderId="14" xfId="0" applyFont="1" applyFill="1" applyBorder="1" applyAlignment="1">
      <alignment horizontal="center" vertical="center" textRotation="255"/>
    </xf>
    <xf numFmtId="0" fontId="3" fillId="2" borderId="41" xfId="0" applyFont="1" applyFill="1" applyBorder="1" applyAlignment="1">
      <alignment horizontal="center" vertical="center" textRotation="255"/>
    </xf>
    <xf numFmtId="0" fontId="2" fillId="0" borderId="0" xfId="0" applyFont="1" applyAlignment="1">
      <alignment horizontal="left" vertical="center"/>
    </xf>
    <xf numFmtId="0" fontId="2" fillId="0" borderId="55" xfId="0" applyFont="1" applyBorder="1" applyAlignment="1">
      <alignment horizontal="left" vertical="center"/>
    </xf>
    <xf numFmtId="0" fontId="6" fillId="3" borderId="0" xfId="0" applyFont="1" applyFill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3" fillId="2" borderId="54" xfId="0" applyFont="1" applyFill="1" applyBorder="1" applyAlignment="1">
      <alignment horizontal="center" vertical="center"/>
    </xf>
    <xf numFmtId="0" fontId="5" fillId="2" borderId="4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38" xfId="0" applyFont="1" applyFill="1" applyBorder="1" applyAlignment="1">
      <alignment horizontal="center" vertical="center"/>
    </xf>
    <xf numFmtId="0" fontId="5" fillId="2" borderId="55" xfId="0" applyFont="1" applyFill="1" applyBorder="1" applyAlignment="1">
      <alignment horizontal="center" vertical="center"/>
    </xf>
    <xf numFmtId="0" fontId="5" fillId="2" borderId="39" xfId="0" applyFont="1" applyFill="1" applyBorder="1" applyAlignment="1">
      <alignment horizontal="center" vertical="center"/>
    </xf>
    <xf numFmtId="0" fontId="2" fillId="2" borderId="37" xfId="0" applyFont="1" applyFill="1" applyBorder="1" applyAlignment="1">
      <alignment horizontal="center" vertical="center"/>
    </xf>
    <xf numFmtId="0" fontId="3" fillId="2" borderId="30" xfId="0" applyFont="1" applyFill="1" applyBorder="1" applyAlignment="1">
      <alignment horizontal="center" vertical="center" textRotation="255"/>
    </xf>
    <xf numFmtId="0" fontId="3" fillId="2" borderId="15" xfId="0" applyFont="1" applyFill="1" applyBorder="1" applyAlignment="1">
      <alignment horizontal="center" vertical="center" textRotation="255"/>
    </xf>
    <xf numFmtId="0" fontId="3" fillId="2" borderId="42" xfId="0" applyFont="1" applyFill="1" applyBorder="1" applyAlignment="1">
      <alignment horizontal="center" vertical="center" textRotation="255"/>
    </xf>
    <xf numFmtId="0" fontId="3" fillId="2" borderId="43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60" xfId="0" applyFont="1" applyFill="1" applyBorder="1" applyAlignment="1">
      <alignment horizontal="left" vertical="center" wrapText="1"/>
    </xf>
    <xf numFmtId="0" fontId="3" fillId="2" borderId="61" xfId="0" applyFont="1" applyFill="1" applyBorder="1" applyAlignment="1">
      <alignment horizontal="left" vertical="center" wrapText="1"/>
    </xf>
    <xf numFmtId="0" fontId="3" fillId="2" borderId="62" xfId="0" applyFont="1" applyFill="1" applyBorder="1" applyAlignment="1">
      <alignment horizontal="left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7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left" vertical="top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left" vertical="top"/>
    </xf>
    <xf numFmtId="0" fontId="3" fillId="2" borderId="8" xfId="0" applyFont="1" applyFill="1" applyBorder="1" applyAlignment="1">
      <alignment horizontal="left" vertical="top"/>
    </xf>
    <xf numFmtId="0" fontId="3" fillId="2" borderId="11" xfId="0" applyFont="1" applyFill="1" applyBorder="1" applyAlignment="1">
      <alignment horizontal="left" vertical="top"/>
    </xf>
    <xf numFmtId="0" fontId="3" fillId="2" borderId="9" xfId="0" applyFont="1" applyFill="1" applyBorder="1" applyAlignment="1">
      <alignment horizontal="left" vertical="top"/>
    </xf>
    <xf numFmtId="0" fontId="3" fillId="2" borderId="38" xfId="0" applyFont="1" applyFill="1" applyBorder="1" applyAlignment="1">
      <alignment horizontal="left" vertical="top"/>
    </xf>
    <xf numFmtId="0" fontId="3" fillId="2" borderId="39" xfId="0" applyFont="1" applyFill="1" applyBorder="1" applyAlignment="1">
      <alignment horizontal="left" vertical="top"/>
    </xf>
    <xf numFmtId="0" fontId="13" fillId="2" borderId="63" xfId="0" applyFont="1" applyFill="1" applyBorder="1" applyAlignment="1">
      <alignment horizontal="left" vertical="center" wrapText="1"/>
    </xf>
    <xf numFmtId="0" fontId="13" fillId="2" borderId="81" xfId="0" applyFont="1" applyFill="1" applyBorder="1" applyAlignment="1">
      <alignment horizontal="left" vertical="center" wrapText="1"/>
    </xf>
    <xf numFmtId="0" fontId="13" fillId="2" borderId="82" xfId="0" applyFont="1" applyFill="1" applyBorder="1" applyAlignment="1">
      <alignment horizontal="left" vertical="center" wrapText="1"/>
    </xf>
    <xf numFmtId="0" fontId="13" fillId="2" borderId="11" xfId="0" applyFont="1" applyFill="1" applyBorder="1" applyAlignment="1">
      <alignment horizontal="left" vertical="center" wrapText="1"/>
    </xf>
    <xf numFmtId="0" fontId="13" fillId="2" borderId="0" xfId="0" applyFont="1" applyFill="1" applyAlignment="1">
      <alignment horizontal="left" vertical="center" wrapText="1"/>
    </xf>
    <xf numFmtId="0" fontId="13" fillId="2" borderId="9" xfId="0" applyFont="1" applyFill="1" applyBorder="1" applyAlignment="1">
      <alignment horizontal="left" vertical="center" wrapText="1"/>
    </xf>
    <xf numFmtId="0" fontId="13" fillId="2" borderId="38" xfId="0" applyFont="1" applyFill="1" applyBorder="1" applyAlignment="1">
      <alignment horizontal="left" vertical="center" wrapText="1"/>
    </xf>
    <xf numFmtId="0" fontId="13" fillId="2" borderId="55" xfId="0" applyFont="1" applyFill="1" applyBorder="1" applyAlignment="1">
      <alignment horizontal="left" vertical="center" wrapText="1"/>
    </xf>
    <xf numFmtId="0" fontId="13" fillId="2" borderId="39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 textRotation="255"/>
    </xf>
    <xf numFmtId="0" fontId="3" fillId="0" borderId="13" xfId="0" applyFont="1" applyBorder="1" applyAlignment="1">
      <alignment horizontal="center" vertical="center" textRotation="255"/>
    </xf>
    <xf numFmtId="0" fontId="3" fillId="0" borderId="40" xfId="0" applyFont="1" applyBorder="1" applyAlignment="1">
      <alignment horizontal="center" vertical="center" textRotation="255"/>
    </xf>
    <xf numFmtId="0" fontId="3" fillId="0" borderId="29" xfId="0" applyFont="1" applyBorder="1" applyAlignment="1">
      <alignment horizontal="center" vertical="center" textRotation="255"/>
    </xf>
    <xf numFmtId="0" fontId="3" fillId="0" borderId="14" xfId="0" applyFont="1" applyBorder="1" applyAlignment="1">
      <alignment horizontal="center" vertical="center" textRotation="255"/>
    </xf>
    <xf numFmtId="0" fontId="3" fillId="0" borderId="41" xfId="0" applyFont="1" applyBorder="1" applyAlignment="1">
      <alignment horizontal="center" vertical="center" textRotation="255"/>
    </xf>
    <xf numFmtId="0" fontId="3" fillId="0" borderId="30" xfId="0" applyFont="1" applyBorder="1" applyAlignment="1">
      <alignment horizontal="center" vertical="center" textRotation="255"/>
    </xf>
    <xf numFmtId="0" fontId="3" fillId="0" borderId="15" xfId="0" applyFont="1" applyBorder="1" applyAlignment="1">
      <alignment horizontal="center" vertical="center" textRotation="255"/>
    </xf>
    <xf numFmtId="0" fontId="3" fillId="0" borderId="42" xfId="0" applyFont="1" applyBorder="1" applyAlignment="1">
      <alignment horizontal="center" vertical="center" textRotation="255"/>
    </xf>
    <xf numFmtId="0" fontId="13" fillId="0" borderId="63" xfId="0" applyFont="1" applyBorder="1" applyAlignment="1">
      <alignment horizontal="left" vertical="center" wrapText="1"/>
    </xf>
    <xf numFmtId="0" fontId="13" fillId="0" borderId="81" xfId="0" applyFont="1" applyBorder="1" applyAlignment="1">
      <alignment horizontal="left" vertical="center" wrapText="1"/>
    </xf>
    <xf numFmtId="0" fontId="13" fillId="0" borderId="82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38" xfId="0" applyFont="1" applyBorder="1" applyAlignment="1">
      <alignment horizontal="left" vertical="center" wrapText="1"/>
    </xf>
    <xf numFmtId="0" fontId="13" fillId="0" borderId="55" xfId="0" applyFont="1" applyBorder="1" applyAlignment="1">
      <alignment horizontal="left" vertical="center" wrapText="1"/>
    </xf>
    <xf numFmtId="0" fontId="13" fillId="0" borderId="39" xfId="0" applyFont="1" applyBorder="1" applyAlignment="1">
      <alignment horizontal="left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7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00" xfId="0" applyFont="1" applyBorder="1" applyAlignment="1">
      <alignment horizontal="center" vertical="center"/>
    </xf>
    <xf numFmtId="0" fontId="3" fillId="0" borderId="43" xfId="0" applyFont="1" applyBorder="1" applyAlignment="1">
      <alignment horizontal="left" vertical="center" wrapText="1"/>
    </xf>
    <xf numFmtId="0" fontId="3" fillId="0" borderId="59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60" xfId="0" applyFont="1" applyBorder="1" applyAlignment="1">
      <alignment horizontal="left" vertical="center" wrapText="1"/>
    </xf>
    <xf numFmtId="0" fontId="3" fillId="0" borderId="61" xfId="0" applyFont="1" applyBorder="1" applyAlignment="1">
      <alignment horizontal="left" vertical="center" wrapText="1"/>
    </xf>
    <xf numFmtId="0" fontId="3" fillId="0" borderId="62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left" vertical="top" wrapText="1"/>
    </xf>
    <xf numFmtId="0" fontId="3" fillId="0" borderId="38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7" fillId="0" borderId="48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3" fillId="0" borderId="83" xfId="0" applyFont="1" applyBorder="1" applyAlignment="1">
      <alignment horizontal="center" vertical="center" textRotation="255" wrapText="1"/>
    </xf>
    <xf numFmtId="0" fontId="3" fillId="0" borderId="86" xfId="0" applyFont="1" applyBorder="1" applyAlignment="1">
      <alignment horizontal="center" vertical="center" textRotation="255" wrapText="1"/>
    </xf>
    <xf numFmtId="0" fontId="3" fillId="0" borderId="87" xfId="0" applyFont="1" applyBorder="1" applyAlignment="1">
      <alignment horizontal="center" vertical="center" textRotation="255" wrapText="1"/>
    </xf>
    <xf numFmtId="0" fontId="3" fillId="0" borderId="84" xfId="0" applyFont="1" applyBorder="1" applyAlignment="1">
      <alignment horizontal="center" vertical="center" textRotation="255" wrapText="1"/>
    </xf>
    <xf numFmtId="0" fontId="3" fillId="0" borderId="72" xfId="0" applyFont="1" applyBorder="1" applyAlignment="1">
      <alignment horizontal="center" vertical="center" textRotation="255" wrapText="1"/>
    </xf>
    <xf numFmtId="0" fontId="3" fillId="0" borderId="74" xfId="0" applyFont="1" applyBorder="1" applyAlignment="1">
      <alignment horizontal="center" vertical="center" textRotation="255" wrapText="1"/>
    </xf>
    <xf numFmtId="0" fontId="3" fillId="0" borderId="85" xfId="0" applyFont="1" applyBorder="1" applyAlignment="1">
      <alignment horizontal="center" vertical="center" textRotation="255" wrapText="1"/>
    </xf>
    <xf numFmtId="0" fontId="3" fillId="0" borderId="73" xfId="0" applyFont="1" applyBorder="1" applyAlignment="1">
      <alignment horizontal="center" vertical="center" textRotation="255" wrapText="1"/>
    </xf>
    <xf numFmtId="0" fontId="3" fillId="0" borderId="75" xfId="0" applyFont="1" applyBorder="1" applyAlignment="1">
      <alignment horizontal="center" vertical="center" textRotation="255" wrapText="1"/>
    </xf>
    <xf numFmtId="0" fontId="5" fillId="0" borderId="10" xfId="0" applyFont="1" applyBorder="1" applyAlignment="1">
      <alignment horizontal="center" vertical="center"/>
    </xf>
    <xf numFmtId="0" fontId="5" fillId="0" borderId="7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78" xfId="0" applyFont="1" applyBorder="1" applyAlignment="1">
      <alignment horizontal="center" vertical="center"/>
    </xf>
    <xf numFmtId="0" fontId="5" fillId="0" borderId="79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3" fillId="0" borderId="64" xfId="0" applyFont="1" applyBorder="1" applyAlignment="1">
      <alignment horizontal="left" vertical="top" wrapText="1"/>
    </xf>
    <xf numFmtId="0" fontId="3" fillId="0" borderId="51" xfId="0" applyFont="1" applyBorder="1" applyAlignment="1">
      <alignment horizontal="left" vertical="top"/>
    </xf>
    <xf numFmtId="0" fontId="3" fillId="0" borderId="53" xfId="0" applyFont="1" applyBorder="1" applyAlignment="1">
      <alignment horizontal="left" vertical="top"/>
    </xf>
    <xf numFmtId="0" fontId="3" fillId="0" borderId="52" xfId="0" applyFont="1" applyBorder="1" applyAlignment="1">
      <alignment horizontal="left" vertical="top"/>
    </xf>
    <xf numFmtId="0" fontId="3" fillId="0" borderId="65" xfId="0" applyFont="1" applyBorder="1" applyAlignment="1">
      <alignment horizontal="left" vertical="top"/>
    </xf>
    <xf numFmtId="0" fontId="3" fillId="0" borderId="66" xfId="0" applyFont="1" applyBorder="1" applyAlignment="1">
      <alignment horizontal="left" vertical="top"/>
    </xf>
    <xf numFmtId="0" fontId="10" fillId="0" borderId="1" xfId="0" applyFont="1" applyBorder="1" applyAlignment="1">
      <alignment horizontal="center" vertical="center"/>
    </xf>
    <xf numFmtId="0" fontId="3" fillId="2" borderId="48" xfId="0" applyFont="1" applyFill="1" applyBorder="1" applyAlignment="1">
      <alignment horizontal="left" vertical="top" wrapText="1"/>
    </xf>
    <xf numFmtId="0" fontId="3" fillId="2" borderId="44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top" wrapText="1"/>
    </xf>
    <xf numFmtId="0" fontId="3" fillId="2" borderId="9" xfId="0" applyFont="1" applyFill="1" applyBorder="1" applyAlignment="1">
      <alignment horizontal="left" vertical="top" wrapText="1"/>
    </xf>
    <xf numFmtId="0" fontId="3" fillId="2" borderId="55" xfId="0" applyFont="1" applyFill="1" applyBorder="1" applyAlignment="1">
      <alignment horizontal="left" vertical="top" wrapText="1"/>
    </xf>
    <xf numFmtId="0" fontId="3" fillId="2" borderId="39" xfId="0" applyFont="1" applyFill="1" applyBorder="1" applyAlignment="1">
      <alignment horizontal="left" vertical="top" wrapText="1"/>
    </xf>
    <xf numFmtId="0" fontId="3" fillId="2" borderId="83" xfId="0" applyFont="1" applyFill="1" applyBorder="1" applyAlignment="1">
      <alignment horizontal="center" vertical="center" textRotation="255" wrapText="1"/>
    </xf>
    <xf numFmtId="0" fontId="3" fillId="2" borderId="86" xfId="0" applyFont="1" applyFill="1" applyBorder="1" applyAlignment="1">
      <alignment horizontal="center" vertical="center" textRotation="255" wrapText="1"/>
    </xf>
    <xf numFmtId="0" fontId="3" fillId="2" borderId="87" xfId="0" applyFont="1" applyFill="1" applyBorder="1" applyAlignment="1">
      <alignment horizontal="center" vertical="center" textRotation="255" wrapText="1"/>
    </xf>
    <xf numFmtId="0" fontId="3" fillId="2" borderId="84" xfId="0" applyFont="1" applyFill="1" applyBorder="1" applyAlignment="1">
      <alignment horizontal="center" vertical="center" textRotation="255" wrapText="1"/>
    </xf>
    <xf numFmtId="0" fontId="3" fillId="2" borderId="72" xfId="0" applyFont="1" applyFill="1" applyBorder="1" applyAlignment="1">
      <alignment horizontal="center" vertical="center" textRotation="255" wrapText="1"/>
    </xf>
    <xf numFmtId="0" fontId="3" fillId="2" borderId="74" xfId="0" applyFont="1" applyFill="1" applyBorder="1" applyAlignment="1">
      <alignment horizontal="center" vertical="center" textRotation="255" wrapText="1"/>
    </xf>
    <xf numFmtId="0" fontId="3" fillId="2" borderId="85" xfId="0" applyFont="1" applyFill="1" applyBorder="1" applyAlignment="1">
      <alignment horizontal="center" vertical="center" textRotation="255" wrapText="1"/>
    </xf>
    <xf numFmtId="0" fontId="3" fillId="2" borderId="73" xfId="0" applyFont="1" applyFill="1" applyBorder="1" applyAlignment="1">
      <alignment horizontal="center" vertical="center" textRotation="255" wrapText="1"/>
    </xf>
    <xf numFmtId="0" fontId="3" fillId="2" borderId="75" xfId="0" applyFont="1" applyFill="1" applyBorder="1" applyAlignment="1">
      <alignment horizontal="center" vertical="center" textRotation="255" wrapText="1"/>
    </xf>
    <xf numFmtId="0" fontId="4" fillId="2" borderId="0" xfId="0" applyFont="1" applyFill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DDE9FF"/>
      <color rgb="FFF4E5FF"/>
      <color rgb="FFFFE6E7"/>
      <color rgb="FFE5F4FF"/>
      <color rgb="FFE5FFF1"/>
      <color rgb="FFFFF1E6"/>
      <color rgb="FFFF6D00"/>
      <color rgb="FFFFE5E5"/>
      <color rgb="FFE8E6FF"/>
      <color rgb="FFE6FF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4D29A-1B6C-314E-9EB3-3680C7B413B5}">
  <dimension ref="A1:C7"/>
  <sheetViews>
    <sheetView zoomScaleNormal="100" workbookViewId="0">
      <selection sqref="A1:XFD1048576"/>
    </sheetView>
  </sheetViews>
  <sheetFormatPr defaultColWidth="10.7265625" defaultRowHeight="31.8"/>
  <cols>
    <col min="1" max="1" width="2.81640625" style="11" customWidth="1"/>
    <col min="2" max="2" width="2.54296875" style="11" customWidth="1"/>
    <col min="3" max="16384" width="10.7265625" style="11"/>
  </cols>
  <sheetData>
    <row r="1" spans="1:3">
      <c r="A1" s="11" t="s">
        <v>51</v>
      </c>
    </row>
    <row r="2" spans="1:3">
      <c r="B2" s="11" t="s">
        <v>53</v>
      </c>
    </row>
    <row r="3" spans="1:3">
      <c r="B3" s="11" t="s">
        <v>52</v>
      </c>
    </row>
    <row r="4" spans="1:3">
      <c r="B4" s="11" t="s">
        <v>54</v>
      </c>
    </row>
    <row r="5" spans="1:3">
      <c r="C5" s="11" t="s">
        <v>49</v>
      </c>
    </row>
    <row r="6" spans="1:3">
      <c r="C6" s="11" t="s">
        <v>55</v>
      </c>
    </row>
    <row r="7" spans="1:3">
      <c r="C7" s="11" t="s">
        <v>50</v>
      </c>
    </row>
  </sheetData>
  <sheetProtection algorithmName="SHA-512" hashValue="oF6pvbVUOQ3Yf3aPvUcfkLXTvlkU92i1RR8aVQL9fBa0j0cRYDMLhkSaKXYEPu19Y1GoKz4wZ5LzmQgtmpIlOw==" saltValue="0vU5eyMYkXHpv2N1Lzahmw==" spinCount="100000" sheet="1" objects="1" scenarios="1" selectLockedCells="1" selectUnlockedCells="1"/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B0426-C32F-234A-851B-AD10EC6EF8F8}">
  <dimension ref="A1:D7"/>
  <sheetViews>
    <sheetView workbookViewId="0">
      <selection activeCell="B3" sqref="B3"/>
    </sheetView>
  </sheetViews>
  <sheetFormatPr defaultColWidth="10.90625" defaultRowHeight="33" customHeight="1"/>
  <cols>
    <col min="1" max="1" width="27" bestFit="1" customWidth="1"/>
    <col min="2" max="2" width="16.26953125" customWidth="1"/>
    <col min="3" max="3" width="59.1796875" bestFit="1" customWidth="1"/>
    <col min="4" max="4" width="79.81640625" bestFit="1" customWidth="1"/>
  </cols>
  <sheetData>
    <row r="1" spans="1:4" ht="33" customHeight="1">
      <c r="A1" s="4" t="s">
        <v>26</v>
      </c>
      <c r="B1" s="5"/>
      <c r="C1" s="4" t="s">
        <v>25</v>
      </c>
      <c r="D1" s="4" t="s">
        <v>30</v>
      </c>
    </row>
    <row r="2" spans="1:4" ht="33" customHeight="1">
      <c r="A2" s="4" t="s">
        <v>157</v>
      </c>
      <c r="B2" s="5"/>
      <c r="C2" s="4" t="s">
        <v>158</v>
      </c>
      <c r="D2" s="4" t="s">
        <v>31</v>
      </c>
    </row>
    <row r="3" spans="1:4" ht="33" customHeight="1">
      <c r="A3" s="4" t="s">
        <v>27</v>
      </c>
      <c r="B3" s="5"/>
      <c r="C3" s="4" t="s">
        <v>32</v>
      </c>
      <c r="D3" s="4" t="s">
        <v>33</v>
      </c>
    </row>
    <row r="4" spans="1:4" ht="33" customHeight="1">
      <c r="A4" s="4" t="s">
        <v>28</v>
      </c>
      <c r="B4" s="5"/>
      <c r="C4" s="4" t="s">
        <v>29</v>
      </c>
      <c r="D4" s="4"/>
    </row>
    <row r="5" spans="1:4" ht="33" customHeight="1">
      <c r="A5" s="4" t="s">
        <v>34</v>
      </c>
      <c r="B5" s="6"/>
      <c r="C5" s="4" t="s">
        <v>37</v>
      </c>
      <c r="D5" s="4"/>
    </row>
    <row r="6" spans="1:4" ht="33" customHeight="1">
      <c r="A6" s="4" t="s">
        <v>35</v>
      </c>
      <c r="B6" s="6"/>
      <c r="C6" s="4" t="s">
        <v>38</v>
      </c>
      <c r="D6" s="4"/>
    </row>
    <row r="7" spans="1:4" ht="33" customHeight="1">
      <c r="A7" s="4" t="s">
        <v>36</v>
      </c>
      <c r="B7" s="6"/>
      <c r="C7" s="4" t="s">
        <v>39</v>
      </c>
      <c r="D7" s="4"/>
    </row>
  </sheetData>
  <sheetProtection algorithmName="SHA-512" hashValue="C44wSHKA26+JEmmK+aANTQTRLhMU+SpiyCoXdCkNySb+XHsvUSVQGJ6e7bCpS4gctwoBfkyOYWDNKWWBr5wHxQ==" saltValue="hjPI6luIzwv97ZwhIgPKFA==" spinCount="100000" sheet="1" objects="1" scenarios="1" deleteColumns="0" deleteRows="0" selectLockedCells="1"/>
  <phoneticPr fontId="1"/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F2115-7E63-3F49-AA26-6BB9F0FAF67E}">
  <dimension ref="A1:AH102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defaultColWidth="10.7265625" defaultRowHeight="19.8"/>
  <cols>
    <col min="1" max="1" width="4.7265625" style="27" bestFit="1" customWidth="1"/>
    <col min="2" max="2" width="26.26953125" style="27" customWidth="1"/>
    <col min="3" max="3" width="19.36328125" style="27" customWidth="1"/>
    <col min="4" max="4" width="26.1796875" style="27" customWidth="1"/>
    <col min="5" max="6" width="14.1796875" style="27" customWidth="1"/>
    <col min="7" max="8" width="16.26953125" style="27" customWidth="1"/>
    <col min="9" max="9" width="5.1796875" style="27" bestFit="1" customWidth="1"/>
    <col min="10" max="18" width="8.54296875" style="27" bestFit="1" customWidth="1"/>
    <col min="19" max="21" width="5.1796875" style="27" bestFit="1" customWidth="1"/>
    <col min="22" max="32" width="15.36328125" style="27" customWidth="1"/>
    <col min="33" max="33" width="81.453125" style="27" customWidth="1"/>
    <col min="34" max="16384" width="10.7265625" style="27"/>
  </cols>
  <sheetData>
    <row r="1" spans="1:34" s="20" customFormat="1" ht="76.95" customHeight="1">
      <c r="A1" s="54" t="s">
        <v>48</v>
      </c>
      <c r="B1" s="52" t="s">
        <v>47</v>
      </c>
      <c r="C1" s="62" t="s">
        <v>138</v>
      </c>
      <c r="D1" s="60" t="s">
        <v>103</v>
      </c>
      <c r="E1" s="64" t="s">
        <v>42</v>
      </c>
      <c r="F1" s="56" t="s">
        <v>43</v>
      </c>
      <c r="G1" s="56" t="s">
        <v>45</v>
      </c>
      <c r="H1" s="56" t="s">
        <v>46</v>
      </c>
      <c r="I1" s="56" t="s">
        <v>44</v>
      </c>
      <c r="J1" s="58" t="s">
        <v>73</v>
      </c>
      <c r="K1" s="58"/>
      <c r="L1" s="58"/>
      <c r="M1" s="58"/>
      <c r="N1" s="58"/>
      <c r="O1" s="58"/>
      <c r="P1" s="58"/>
      <c r="Q1" s="58"/>
      <c r="R1" s="58"/>
      <c r="S1" s="59" t="s">
        <v>77</v>
      </c>
      <c r="T1" s="59"/>
      <c r="U1" s="59"/>
      <c r="V1" s="18"/>
      <c r="W1" s="49" t="s">
        <v>122</v>
      </c>
      <c r="X1" s="49"/>
      <c r="Y1" s="49" t="s">
        <v>139</v>
      </c>
      <c r="Z1" s="49"/>
      <c r="AA1" s="49"/>
      <c r="AB1" s="49"/>
      <c r="AC1" s="49"/>
      <c r="AD1" s="39"/>
      <c r="AE1" s="39"/>
      <c r="AF1" s="19"/>
      <c r="AG1" s="50" t="s">
        <v>90</v>
      </c>
    </row>
    <row r="2" spans="1:34" s="20" customFormat="1" ht="39.6">
      <c r="A2" s="55"/>
      <c r="B2" s="53"/>
      <c r="C2" s="63"/>
      <c r="D2" s="61"/>
      <c r="E2" s="65"/>
      <c r="F2" s="57"/>
      <c r="G2" s="57"/>
      <c r="H2" s="57"/>
      <c r="I2" s="57"/>
      <c r="J2" s="21" t="s">
        <v>66</v>
      </c>
      <c r="K2" s="22" t="s">
        <v>67</v>
      </c>
      <c r="L2" s="22" t="s">
        <v>68</v>
      </c>
      <c r="M2" s="22" t="s">
        <v>69</v>
      </c>
      <c r="N2" s="22" t="s">
        <v>70</v>
      </c>
      <c r="O2" s="22" t="s">
        <v>71</v>
      </c>
      <c r="P2" s="22" t="s">
        <v>123</v>
      </c>
      <c r="Q2" s="22" t="s">
        <v>124</v>
      </c>
      <c r="R2" s="22" t="s">
        <v>72</v>
      </c>
      <c r="S2" s="23" t="s">
        <v>74</v>
      </c>
      <c r="T2" s="23" t="s">
        <v>75</v>
      </c>
      <c r="U2" s="23" t="s">
        <v>76</v>
      </c>
      <c r="V2" s="24" t="s">
        <v>128</v>
      </c>
      <c r="W2" s="24" t="s">
        <v>79</v>
      </c>
      <c r="X2" s="24" t="s">
        <v>106</v>
      </c>
      <c r="Y2" s="24" t="s">
        <v>119</v>
      </c>
      <c r="Z2" s="24" t="s">
        <v>80</v>
      </c>
      <c r="AA2" s="24" t="s">
        <v>105</v>
      </c>
      <c r="AB2" s="24" t="s">
        <v>144</v>
      </c>
      <c r="AC2" s="24" t="s">
        <v>81</v>
      </c>
      <c r="AD2" s="24" t="s">
        <v>104</v>
      </c>
      <c r="AE2" s="24" t="s">
        <v>126</v>
      </c>
      <c r="AF2" s="25" t="s">
        <v>82</v>
      </c>
      <c r="AG2" s="51"/>
      <c r="AH2" s="20" t="s">
        <v>83</v>
      </c>
    </row>
    <row r="3" spans="1:34" ht="39.6">
      <c r="A3" s="26">
        <v>1</v>
      </c>
      <c r="B3" s="12"/>
      <c r="C3" s="12"/>
      <c r="D3" s="12"/>
      <c r="E3" s="13"/>
      <c r="F3" s="13"/>
      <c r="G3" s="13"/>
      <c r="H3" s="13"/>
      <c r="I3" s="13"/>
      <c r="J3" s="32"/>
      <c r="K3" s="32"/>
      <c r="L3" s="32"/>
      <c r="M3" s="32"/>
      <c r="N3" s="32"/>
      <c r="O3" s="32"/>
      <c r="P3" s="32"/>
      <c r="Q3" s="32"/>
      <c r="R3" s="32"/>
      <c r="S3" s="15"/>
      <c r="T3" s="15"/>
      <c r="U3" s="15"/>
      <c r="V3" s="40"/>
      <c r="W3" s="40"/>
      <c r="X3" s="40"/>
      <c r="Y3" s="40"/>
      <c r="Z3" s="40"/>
      <c r="AA3" s="40"/>
      <c r="AB3" s="40"/>
      <c r="AC3" s="40"/>
      <c r="AD3" s="40"/>
      <c r="AE3" s="40"/>
      <c r="AF3" s="41"/>
      <c r="AG3" s="28"/>
      <c r="AH3" s="20" t="s">
        <v>83</v>
      </c>
    </row>
    <row r="4" spans="1:34" ht="39.6">
      <c r="A4" s="26">
        <v>2</v>
      </c>
      <c r="B4" s="12"/>
      <c r="C4" s="12"/>
      <c r="D4" s="12"/>
      <c r="E4" s="13"/>
      <c r="F4" s="13"/>
      <c r="G4" s="13"/>
      <c r="H4" s="13"/>
      <c r="I4" s="13"/>
      <c r="J4" s="32"/>
      <c r="K4" s="32"/>
      <c r="L4" s="32"/>
      <c r="M4" s="32"/>
      <c r="N4" s="32"/>
      <c r="O4" s="32"/>
      <c r="P4" s="32"/>
      <c r="Q4" s="32"/>
      <c r="R4" s="32"/>
      <c r="S4" s="15"/>
      <c r="T4" s="15"/>
      <c r="U4" s="15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1"/>
      <c r="AG4" s="28"/>
      <c r="AH4" s="20" t="s">
        <v>83</v>
      </c>
    </row>
    <row r="5" spans="1:34" ht="39.6">
      <c r="A5" s="26">
        <v>3</v>
      </c>
      <c r="B5" s="12"/>
      <c r="C5" s="12"/>
      <c r="D5" s="12"/>
      <c r="E5" s="13"/>
      <c r="F5" s="13"/>
      <c r="G5" s="13"/>
      <c r="H5" s="13"/>
      <c r="I5" s="13"/>
      <c r="J5" s="32"/>
      <c r="K5" s="32"/>
      <c r="L5" s="32"/>
      <c r="M5" s="32"/>
      <c r="N5" s="32"/>
      <c r="O5" s="32"/>
      <c r="P5" s="32"/>
      <c r="Q5" s="32"/>
      <c r="R5" s="32"/>
      <c r="S5" s="15"/>
      <c r="T5" s="15"/>
      <c r="U5" s="15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1"/>
      <c r="AG5" s="28"/>
      <c r="AH5" s="20" t="s">
        <v>83</v>
      </c>
    </row>
    <row r="6" spans="1:34" ht="39.6">
      <c r="A6" s="26">
        <v>4</v>
      </c>
      <c r="B6" s="12"/>
      <c r="C6" s="12"/>
      <c r="D6" s="12"/>
      <c r="E6" s="13"/>
      <c r="F6" s="13"/>
      <c r="G6" s="13"/>
      <c r="H6" s="13"/>
      <c r="I6" s="13"/>
      <c r="J6" s="32"/>
      <c r="K6" s="32"/>
      <c r="L6" s="32"/>
      <c r="M6" s="32"/>
      <c r="N6" s="32"/>
      <c r="O6" s="32"/>
      <c r="P6" s="32"/>
      <c r="Q6" s="32"/>
      <c r="R6" s="32"/>
      <c r="S6" s="15"/>
      <c r="T6" s="15"/>
      <c r="U6" s="15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1"/>
      <c r="AG6" s="28"/>
      <c r="AH6" s="20" t="s">
        <v>83</v>
      </c>
    </row>
    <row r="7" spans="1:34" ht="39.6">
      <c r="A7" s="26">
        <v>5</v>
      </c>
      <c r="B7" s="12"/>
      <c r="C7" s="12"/>
      <c r="D7" s="12"/>
      <c r="E7" s="13"/>
      <c r="F7" s="13"/>
      <c r="G7" s="13"/>
      <c r="H7" s="13"/>
      <c r="I7" s="13"/>
      <c r="J7" s="32"/>
      <c r="K7" s="32"/>
      <c r="L7" s="32"/>
      <c r="M7" s="32"/>
      <c r="N7" s="32"/>
      <c r="O7" s="32"/>
      <c r="P7" s="32"/>
      <c r="Q7" s="32"/>
      <c r="R7" s="32"/>
      <c r="S7" s="15"/>
      <c r="T7" s="15"/>
      <c r="U7" s="15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1"/>
      <c r="AG7" s="28"/>
      <c r="AH7" s="20" t="s">
        <v>83</v>
      </c>
    </row>
    <row r="8" spans="1:34" ht="39.6">
      <c r="A8" s="26">
        <v>6</v>
      </c>
      <c r="B8" s="12"/>
      <c r="C8" s="12"/>
      <c r="D8" s="12"/>
      <c r="E8" s="13"/>
      <c r="F8" s="13"/>
      <c r="G8" s="13"/>
      <c r="H8" s="13"/>
      <c r="I8" s="13"/>
      <c r="J8" s="32"/>
      <c r="K8" s="32"/>
      <c r="L8" s="32"/>
      <c r="M8" s="32"/>
      <c r="N8" s="32"/>
      <c r="O8" s="32"/>
      <c r="P8" s="32"/>
      <c r="Q8" s="32"/>
      <c r="R8" s="32"/>
      <c r="S8" s="15"/>
      <c r="T8" s="15"/>
      <c r="U8" s="15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1"/>
      <c r="AG8" s="28"/>
      <c r="AH8" s="20" t="s">
        <v>83</v>
      </c>
    </row>
    <row r="9" spans="1:34" ht="39.6">
      <c r="A9" s="26">
        <v>7</v>
      </c>
      <c r="B9" s="12"/>
      <c r="C9" s="12"/>
      <c r="D9" s="12"/>
      <c r="E9" s="13"/>
      <c r="F9" s="13"/>
      <c r="G9" s="13"/>
      <c r="H9" s="13"/>
      <c r="I9" s="13"/>
      <c r="J9" s="32"/>
      <c r="K9" s="32"/>
      <c r="L9" s="32"/>
      <c r="M9" s="32"/>
      <c r="N9" s="32"/>
      <c r="O9" s="32"/>
      <c r="P9" s="32"/>
      <c r="Q9" s="32"/>
      <c r="R9" s="32"/>
      <c r="S9" s="15"/>
      <c r="T9" s="15"/>
      <c r="U9" s="15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1"/>
      <c r="AG9" s="28"/>
      <c r="AH9" s="20" t="s">
        <v>83</v>
      </c>
    </row>
    <row r="10" spans="1:34" ht="39.6">
      <c r="A10" s="26">
        <v>8</v>
      </c>
      <c r="B10" s="12"/>
      <c r="C10" s="12"/>
      <c r="D10" s="12"/>
      <c r="E10" s="13"/>
      <c r="F10" s="13"/>
      <c r="G10" s="13"/>
      <c r="H10" s="13"/>
      <c r="I10" s="13"/>
      <c r="J10" s="32"/>
      <c r="K10" s="32"/>
      <c r="L10" s="32"/>
      <c r="M10" s="32"/>
      <c r="N10" s="32"/>
      <c r="O10" s="32"/>
      <c r="P10" s="32"/>
      <c r="Q10" s="32"/>
      <c r="R10" s="32"/>
      <c r="S10" s="15"/>
      <c r="T10" s="15"/>
      <c r="U10" s="15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1"/>
      <c r="AG10" s="28"/>
      <c r="AH10" s="20" t="s">
        <v>83</v>
      </c>
    </row>
    <row r="11" spans="1:34" ht="39.6">
      <c r="A11" s="26">
        <v>9</v>
      </c>
      <c r="B11" s="12"/>
      <c r="C11" s="12"/>
      <c r="D11" s="12"/>
      <c r="E11" s="13"/>
      <c r="F11" s="13"/>
      <c r="G11" s="13"/>
      <c r="H11" s="13"/>
      <c r="I11" s="13"/>
      <c r="J11" s="32"/>
      <c r="K11" s="32"/>
      <c r="L11" s="32"/>
      <c r="M11" s="32"/>
      <c r="N11" s="32"/>
      <c r="O11" s="32"/>
      <c r="P11" s="32"/>
      <c r="Q11" s="32"/>
      <c r="R11" s="32"/>
      <c r="S11" s="15"/>
      <c r="T11" s="15"/>
      <c r="U11" s="15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1"/>
      <c r="AG11" s="28"/>
      <c r="AH11" s="20" t="s">
        <v>83</v>
      </c>
    </row>
    <row r="12" spans="1:34" ht="39.6">
      <c r="A12" s="26">
        <v>10</v>
      </c>
      <c r="B12" s="12"/>
      <c r="C12" s="12"/>
      <c r="D12" s="12"/>
      <c r="E12" s="13"/>
      <c r="F12" s="13"/>
      <c r="G12" s="13"/>
      <c r="H12" s="13"/>
      <c r="I12" s="13"/>
      <c r="J12" s="14"/>
      <c r="K12" s="14"/>
      <c r="L12" s="14"/>
      <c r="M12" s="14"/>
      <c r="N12" s="14"/>
      <c r="O12" s="14"/>
      <c r="P12" s="14"/>
      <c r="Q12" s="14"/>
      <c r="R12" s="14"/>
      <c r="S12" s="15"/>
      <c r="T12" s="15"/>
      <c r="U12" s="15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1"/>
      <c r="AG12" s="28"/>
      <c r="AH12" s="20" t="s">
        <v>83</v>
      </c>
    </row>
    <row r="13" spans="1:34" ht="39.6">
      <c r="A13" s="26">
        <v>11</v>
      </c>
      <c r="B13" s="12"/>
      <c r="C13" s="12"/>
      <c r="D13" s="12"/>
      <c r="E13" s="13"/>
      <c r="F13" s="13"/>
      <c r="G13" s="13"/>
      <c r="H13" s="13"/>
      <c r="I13" s="13"/>
      <c r="J13" s="14"/>
      <c r="K13" s="14"/>
      <c r="L13" s="14"/>
      <c r="M13" s="14"/>
      <c r="N13" s="14"/>
      <c r="O13" s="14"/>
      <c r="P13" s="14"/>
      <c r="Q13" s="14"/>
      <c r="R13" s="14"/>
      <c r="S13" s="15"/>
      <c r="T13" s="15"/>
      <c r="U13" s="15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1"/>
      <c r="AG13" s="28"/>
      <c r="AH13" s="20" t="s">
        <v>83</v>
      </c>
    </row>
    <row r="14" spans="1:34" ht="39.6">
      <c r="A14" s="26">
        <v>12</v>
      </c>
      <c r="B14" s="12"/>
      <c r="C14" s="12"/>
      <c r="D14" s="12"/>
      <c r="E14" s="13"/>
      <c r="F14" s="13"/>
      <c r="G14" s="13"/>
      <c r="H14" s="13"/>
      <c r="I14" s="13"/>
      <c r="J14" s="14"/>
      <c r="K14" s="14"/>
      <c r="L14" s="14"/>
      <c r="M14" s="14"/>
      <c r="N14" s="14"/>
      <c r="O14" s="14"/>
      <c r="P14" s="14"/>
      <c r="Q14" s="14"/>
      <c r="R14" s="14"/>
      <c r="S14" s="15"/>
      <c r="T14" s="15"/>
      <c r="U14" s="15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1"/>
      <c r="AG14" s="28"/>
      <c r="AH14" s="20" t="s">
        <v>83</v>
      </c>
    </row>
    <row r="15" spans="1:34" ht="39.6">
      <c r="A15" s="26">
        <v>13</v>
      </c>
      <c r="B15" s="12"/>
      <c r="C15" s="12"/>
      <c r="D15" s="12"/>
      <c r="E15" s="13"/>
      <c r="F15" s="13"/>
      <c r="G15" s="13"/>
      <c r="H15" s="13"/>
      <c r="I15" s="13"/>
      <c r="J15" s="14"/>
      <c r="K15" s="14"/>
      <c r="L15" s="14"/>
      <c r="M15" s="14"/>
      <c r="N15" s="14"/>
      <c r="O15" s="14"/>
      <c r="P15" s="14"/>
      <c r="Q15" s="14"/>
      <c r="R15" s="14"/>
      <c r="S15" s="15"/>
      <c r="T15" s="15"/>
      <c r="U15" s="15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1"/>
      <c r="AG15" s="28"/>
      <c r="AH15" s="20" t="s">
        <v>83</v>
      </c>
    </row>
    <row r="16" spans="1:34" ht="39.6">
      <c r="A16" s="26">
        <v>14</v>
      </c>
      <c r="B16" s="12"/>
      <c r="C16" s="12"/>
      <c r="D16" s="12"/>
      <c r="E16" s="13"/>
      <c r="F16" s="13"/>
      <c r="G16" s="13"/>
      <c r="H16" s="13"/>
      <c r="I16" s="13"/>
      <c r="J16" s="14"/>
      <c r="K16" s="14"/>
      <c r="L16" s="14"/>
      <c r="M16" s="14"/>
      <c r="N16" s="14"/>
      <c r="O16" s="14"/>
      <c r="P16" s="14"/>
      <c r="Q16" s="14"/>
      <c r="R16" s="14"/>
      <c r="S16" s="15"/>
      <c r="T16" s="15"/>
      <c r="U16" s="15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1"/>
      <c r="AG16" s="28"/>
      <c r="AH16" s="20" t="s">
        <v>83</v>
      </c>
    </row>
    <row r="17" spans="1:34" ht="39.6">
      <c r="A17" s="26">
        <v>15</v>
      </c>
      <c r="B17" s="12"/>
      <c r="C17" s="12"/>
      <c r="D17" s="12"/>
      <c r="E17" s="13"/>
      <c r="F17" s="13"/>
      <c r="G17" s="13"/>
      <c r="H17" s="13"/>
      <c r="I17" s="13"/>
      <c r="J17" s="14"/>
      <c r="K17" s="14"/>
      <c r="L17" s="14"/>
      <c r="M17" s="14"/>
      <c r="N17" s="14"/>
      <c r="O17" s="14"/>
      <c r="P17" s="14"/>
      <c r="Q17" s="14"/>
      <c r="R17" s="14"/>
      <c r="S17" s="15"/>
      <c r="T17" s="15"/>
      <c r="U17" s="15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1"/>
      <c r="AG17" s="28"/>
      <c r="AH17" s="20" t="s">
        <v>83</v>
      </c>
    </row>
    <row r="18" spans="1:34" ht="39.6">
      <c r="A18" s="26">
        <v>16</v>
      </c>
      <c r="B18" s="12"/>
      <c r="C18" s="12"/>
      <c r="D18" s="12"/>
      <c r="E18" s="13"/>
      <c r="F18" s="13"/>
      <c r="G18" s="13"/>
      <c r="H18" s="13"/>
      <c r="I18" s="13"/>
      <c r="J18" s="14"/>
      <c r="K18" s="14"/>
      <c r="L18" s="14"/>
      <c r="M18" s="14"/>
      <c r="N18" s="14"/>
      <c r="O18" s="14"/>
      <c r="P18" s="14"/>
      <c r="Q18" s="14"/>
      <c r="R18" s="14"/>
      <c r="S18" s="15"/>
      <c r="T18" s="15"/>
      <c r="U18" s="15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1"/>
      <c r="AG18" s="28"/>
      <c r="AH18" s="20" t="s">
        <v>83</v>
      </c>
    </row>
    <row r="19" spans="1:34" ht="39.6">
      <c r="A19" s="26">
        <v>17</v>
      </c>
      <c r="B19" s="12"/>
      <c r="C19" s="12"/>
      <c r="D19" s="12"/>
      <c r="E19" s="13"/>
      <c r="F19" s="13"/>
      <c r="G19" s="13"/>
      <c r="H19" s="13"/>
      <c r="I19" s="13"/>
      <c r="J19" s="14"/>
      <c r="K19" s="14"/>
      <c r="L19" s="14"/>
      <c r="M19" s="14"/>
      <c r="N19" s="14"/>
      <c r="O19" s="14"/>
      <c r="P19" s="14"/>
      <c r="Q19" s="14"/>
      <c r="R19" s="14"/>
      <c r="S19" s="15"/>
      <c r="T19" s="15"/>
      <c r="U19" s="15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1"/>
      <c r="AG19" s="28"/>
      <c r="AH19" s="20" t="s">
        <v>83</v>
      </c>
    </row>
    <row r="20" spans="1:34" ht="39.6">
      <c r="A20" s="26">
        <v>18</v>
      </c>
      <c r="B20" s="12"/>
      <c r="C20" s="12"/>
      <c r="D20" s="12"/>
      <c r="E20" s="13"/>
      <c r="F20" s="13"/>
      <c r="G20" s="13"/>
      <c r="H20" s="13"/>
      <c r="I20" s="13"/>
      <c r="J20" s="14"/>
      <c r="K20" s="14"/>
      <c r="L20" s="14"/>
      <c r="M20" s="14"/>
      <c r="N20" s="14"/>
      <c r="O20" s="14"/>
      <c r="P20" s="14"/>
      <c r="Q20" s="14"/>
      <c r="R20" s="14"/>
      <c r="S20" s="15"/>
      <c r="T20" s="15"/>
      <c r="U20" s="15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1"/>
      <c r="AG20" s="28"/>
      <c r="AH20" s="20" t="s">
        <v>83</v>
      </c>
    </row>
    <row r="21" spans="1:34" ht="39.6">
      <c r="A21" s="26">
        <v>19</v>
      </c>
      <c r="B21" s="12"/>
      <c r="C21" s="12"/>
      <c r="D21" s="12"/>
      <c r="E21" s="13"/>
      <c r="F21" s="13"/>
      <c r="G21" s="13"/>
      <c r="H21" s="13"/>
      <c r="I21" s="13"/>
      <c r="J21" s="14"/>
      <c r="K21" s="14"/>
      <c r="L21" s="14"/>
      <c r="M21" s="14"/>
      <c r="N21" s="14"/>
      <c r="O21" s="14"/>
      <c r="P21" s="14"/>
      <c r="Q21" s="14"/>
      <c r="R21" s="14"/>
      <c r="S21" s="15"/>
      <c r="T21" s="15"/>
      <c r="U21" s="15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1"/>
      <c r="AG21" s="28"/>
      <c r="AH21" s="20" t="s">
        <v>83</v>
      </c>
    </row>
    <row r="22" spans="1:34" ht="39.6">
      <c r="A22" s="26">
        <v>20</v>
      </c>
      <c r="B22" s="12"/>
      <c r="C22" s="12"/>
      <c r="D22" s="12"/>
      <c r="E22" s="13"/>
      <c r="F22" s="13"/>
      <c r="G22" s="13"/>
      <c r="H22" s="13"/>
      <c r="I22" s="13"/>
      <c r="J22" s="14"/>
      <c r="K22" s="14"/>
      <c r="L22" s="14"/>
      <c r="M22" s="14"/>
      <c r="N22" s="14"/>
      <c r="O22" s="14"/>
      <c r="P22" s="14"/>
      <c r="Q22" s="14"/>
      <c r="R22" s="14"/>
      <c r="S22" s="15"/>
      <c r="T22" s="15"/>
      <c r="U22" s="15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1"/>
      <c r="AG22" s="28"/>
      <c r="AH22" s="20" t="s">
        <v>83</v>
      </c>
    </row>
    <row r="23" spans="1:34" ht="39.6">
      <c r="A23" s="26">
        <v>21</v>
      </c>
      <c r="B23" s="12"/>
      <c r="C23" s="12"/>
      <c r="D23" s="12"/>
      <c r="E23" s="13"/>
      <c r="F23" s="13"/>
      <c r="G23" s="13"/>
      <c r="H23" s="13"/>
      <c r="I23" s="13"/>
      <c r="J23" s="14"/>
      <c r="K23" s="14"/>
      <c r="L23" s="14"/>
      <c r="M23" s="14"/>
      <c r="N23" s="14"/>
      <c r="O23" s="14"/>
      <c r="P23" s="14"/>
      <c r="Q23" s="14"/>
      <c r="R23" s="14"/>
      <c r="S23" s="15"/>
      <c r="T23" s="15"/>
      <c r="U23" s="15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1"/>
      <c r="AG23" s="28"/>
      <c r="AH23" s="20" t="s">
        <v>83</v>
      </c>
    </row>
    <row r="24" spans="1:34" ht="39.6">
      <c r="A24" s="26">
        <v>22</v>
      </c>
      <c r="B24" s="12"/>
      <c r="C24" s="12"/>
      <c r="D24" s="12"/>
      <c r="E24" s="13"/>
      <c r="F24" s="13"/>
      <c r="G24" s="13"/>
      <c r="H24" s="13"/>
      <c r="I24" s="13"/>
      <c r="J24" s="14"/>
      <c r="K24" s="14"/>
      <c r="L24" s="14"/>
      <c r="M24" s="14"/>
      <c r="N24" s="14"/>
      <c r="O24" s="14"/>
      <c r="P24" s="14"/>
      <c r="Q24" s="14"/>
      <c r="R24" s="14"/>
      <c r="S24" s="15"/>
      <c r="T24" s="15"/>
      <c r="U24" s="15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1"/>
      <c r="AG24" s="28"/>
      <c r="AH24" s="20" t="s">
        <v>83</v>
      </c>
    </row>
    <row r="25" spans="1:34" ht="39.6">
      <c r="A25" s="26">
        <v>23</v>
      </c>
      <c r="B25" s="12"/>
      <c r="C25" s="12"/>
      <c r="D25" s="12"/>
      <c r="E25" s="13"/>
      <c r="F25" s="13"/>
      <c r="G25" s="13"/>
      <c r="H25" s="13"/>
      <c r="I25" s="13"/>
      <c r="J25" s="14"/>
      <c r="K25" s="14"/>
      <c r="L25" s="14"/>
      <c r="M25" s="14"/>
      <c r="N25" s="14"/>
      <c r="O25" s="14"/>
      <c r="P25" s="14"/>
      <c r="Q25" s="14"/>
      <c r="R25" s="14"/>
      <c r="S25" s="15"/>
      <c r="T25" s="15"/>
      <c r="U25" s="15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1"/>
      <c r="AG25" s="28"/>
      <c r="AH25" s="20" t="s">
        <v>83</v>
      </c>
    </row>
    <row r="26" spans="1:34" ht="39.6">
      <c r="A26" s="26">
        <v>24</v>
      </c>
      <c r="B26" s="12"/>
      <c r="C26" s="12"/>
      <c r="D26" s="12"/>
      <c r="E26" s="13"/>
      <c r="F26" s="13"/>
      <c r="G26" s="13"/>
      <c r="H26" s="13"/>
      <c r="I26" s="13"/>
      <c r="J26" s="14"/>
      <c r="K26" s="14"/>
      <c r="L26" s="14"/>
      <c r="M26" s="14"/>
      <c r="N26" s="14"/>
      <c r="O26" s="14"/>
      <c r="P26" s="14"/>
      <c r="Q26" s="14"/>
      <c r="R26" s="14"/>
      <c r="S26" s="15"/>
      <c r="T26" s="15"/>
      <c r="U26" s="15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1"/>
      <c r="AG26" s="28"/>
      <c r="AH26" s="20" t="s">
        <v>83</v>
      </c>
    </row>
    <row r="27" spans="1:34" ht="39.6">
      <c r="A27" s="26">
        <v>25</v>
      </c>
      <c r="B27" s="12"/>
      <c r="C27" s="12"/>
      <c r="D27" s="12"/>
      <c r="E27" s="13"/>
      <c r="F27" s="13"/>
      <c r="G27" s="13"/>
      <c r="H27" s="13"/>
      <c r="I27" s="13"/>
      <c r="J27" s="14"/>
      <c r="K27" s="14"/>
      <c r="L27" s="14"/>
      <c r="M27" s="14"/>
      <c r="N27" s="14"/>
      <c r="O27" s="14"/>
      <c r="P27" s="14"/>
      <c r="Q27" s="14"/>
      <c r="R27" s="14"/>
      <c r="S27" s="15"/>
      <c r="T27" s="15"/>
      <c r="U27" s="15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1"/>
      <c r="AG27" s="28"/>
      <c r="AH27" s="20" t="s">
        <v>83</v>
      </c>
    </row>
    <row r="28" spans="1:34" ht="39.6">
      <c r="A28" s="26">
        <v>26</v>
      </c>
      <c r="B28" s="12"/>
      <c r="C28" s="12"/>
      <c r="D28" s="12"/>
      <c r="E28" s="13"/>
      <c r="F28" s="13"/>
      <c r="G28" s="13"/>
      <c r="H28" s="13"/>
      <c r="I28" s="13"/>
      <c r="J28" s="14"/>
      <c r="K28" s="14"/>
      <c r="L28" s="14"/>
      <c r="M28" s="14"/>
      <c r="N28" s="14"/>
      <c r="O28" s="14"/>
      <c r="P28" s="14"/>
      <c r="Q28" s="14"/>
      <c r="R28" s="14"/>
      <c r="S28" s="15"/>
      <c r="T28" s="15"/>
      <c r="U28" s="15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1"/>
      <c r="AG28" s="28"/>
      <c r="AH28" s="20" t="s">
        <v>83</v>
      </c>
    </row>
    <row r="29" spans="1:34" ht="39.6">
      <c r="A29" s="26">
        <v>27</v>
      </c>
      <c r="B29" s="12"/>
      <c r="C29" s="12"/>
      <c r="D29" s="12"/>
      <c r="E29" s="13"/>
      <c r="F29" s="13"/>
      <c r="G29" s="13"/>
      <c r="H29" s="13"/>
      <c r="I29" s="13"/>
      <c r="J29" s="14"/>
      <c r="K29" s="14"/>
      <c r="L29" s="14"/>
      <c r="M29" s="14"/>
      <c r="N29" s="14"/>
      <c r="O29" s="14"/>
      <c r="P29" s="14"/>
      <c r="Q29" s="14"/>
      <c r="R29" s="14"/>
      <c r="S29" s="15"/>
      <c r="T29" s="15"/>
      <c r="U29" s="15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1"/>
      <c r="AG29" s="28"/>
      <c r="AH29" s="20" t="s">
        <v>83</v>
      </c>
    </row>
    <row r="30" spans="1:34" ht="39.6">
      <c r="A30" s="26">
        <v>28</v>
      </c>
      <c r="B30" s="12"/>
      <c r="C30" s="12"/>
      <c r="D30" s="12"/>
      <c r="E30" s="13"/>
      <c r="F30" s="13"/>
      <c r="G30" s="13"/>
      <c r="H30" s="13"/>
      <c r="I30" s="13"/>
      <c r="J30" s="14"/>
      <c r="K30" s="14"/>
      <c r="L30" s="14"/>
      <c r="M30" s="14"/>
      <c r="N30" s="14"/>
      <c r="O30" s="14"/>
      <c r="P30" s="14"/>
      <c r="Q30" s="14"/>
      <c r="R30" s="14"/>
      <c r="S30" s="15"/>
      <c r="T30" s="15"/>
      <c r="U30" s="15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1"/>
      <c r="AG30" s="28"/>
      <c r="AH30" s="20" t="s">
        <v>83</v>
      </c>
    </row>
    <row r="31" spans="1:34" ht="39.6">
      <c r="A31" s="26">
        <v>29</v>
      </c>
      <c r="B31" s="12"/>
      <c r="C31" s="12"/>
      <c r="D31" s="12"/>
      <c r="E31" s="13"/>
      <c r="F31" s="13"/>
      <c r="G31" s="13"/>
      <c r="H31" s="13"/>
      <c r="I31" s="13"/>
      <c r="J31" s="14"/>
      <c r="K31" s="14"/>
      <c r="L31" s="14"/>
      <c r="M31" s="14"/>
      <c r="N31" s="14"/>
      <c r="O31" s="14"/>
      <c r="P31" s="14"/>
      <c r="Q31" s="14"/>
      <c r="R31" s="14"/>
      <c r="S31" s="15"/>
      <c r="T31" s="15"/>
      <c r="U31" s="15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1"/>
      <c r="AG31" s="28"/>
      <c r="AH31" s="20" t="s">
        <v>83</v>
      </c>
    </row>
    <row r="32" spans="1:34" ht="39.6">
      <c r="A32" s="26">
        <v>30</v>
      </c>
      <c r="B32" s="12"/>
      <c r="C32" s="12"/>
      <c r="D32" s="12"/>
      <c r="E32" s="13"/>
      <c r="F32" s="13"/>
      <c r="G32" s="13"/>
      <c r="H32" s="13"/>
      <c r="I32" s="13"/>
      <c r="J32" s="14"/>
      <c r="K32" s="14"/>
      <c r="L32" s="14"/>
      <c r="M32" s="14"/>
      <c r="N32" s="14"/>
      <c r="O32" s="14"/>
      <c r="P32" s="14"/>
      <c r="Q32" s="14"/>
      <c r="R32" s="14"/>
      <c r="S32" s="15"/>
      <c r="T32" s="15"/>
      <c r="U32" s="15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1"/>
      <c r="AG32" s="28"/>
      <c r="AH32" s="20" t="s">
        <v>83</v>
      </c>
    </row>
    <row r="33" spans="1:34" ht="39.6">
      <c r="A33" s="26">
        <v>31</v>
      </c>
      <c r="B33" s="12"/>
      <c r="C33" s="12"/>
      <c r="D33" s="12"/>
      <c r="E33" s="13"/>
      <c r="F33" s="13"/>
      <c r="G33" s="13"/>
      <c r="H33" s="13"/>
      <c r="I33" s="13"/>
      <c r="J33" s="14"/>
      <c r="K33" s="14"/>
      <c r="L33" s="14"/>
      <c r="M33" s="14"/>
      <c r="N33" s="14"/>
      <c r="O33" s="14"/>
      <c r="P33" s="14"/>
      <c r="Q33" s="14"/>
      <c r="R33" s="14"/>
      <c r="S33" s="15"/>
      <c r="T33" s="15"/>
      <c r="U33" s="15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1"/>
      <c r="AG33" s="28"/>
      <c r="AH33" s="20" t="s">
        <v>83</v>
      </c>
    </row>
    <row r="34" spans="1:34" ht="39.6">
      <c r="A34" s="26">
        <v>32</v>
      </c>
      <c r="B34" s="12"/>
      <c r="C34" s="12"/>
      <c r="D34" s="12"/>
      <c r="E34" s="13"/>
      <c r="F34" s="13"/>
      <c r="G34" s="13"/>
      <c r="H34" s="13"/>
      <c r="I34" s="13"/>
      <c r="J34" s="14"/>
      <c r="K34" s="14"/>
      <c r="L34" s="14"/>
      <c r="M34" s="14"/>
      <c r="N34" s="14"/>
      <c r="O34" s="14"/>
      <c r="P34" s="14"/>
      <c r="Q34" s="14"/>
      <c r="R34" s="14"/>
      <c r="S34" s="15"/>
      <c r="T34" s="15"/>
      <c r="U34" s="15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1"/>
      <c r="AG34" s="28"/>
      <c r="AH34" s="20" t="s">
        <v>83</v>
      </c>
    </row>
    <row r="35" spans="1:34" ht="39.6">
      <c r="A35" s="26">
        <v>33</v>
      </c>
      <c r="B35" s="12"/>
      <c r="C35" s="12"/>
      <c r="D35" s="12"/>
      <c r="E35" s="13"/>
      <c r="F35" s="13"/>
      <c r="G35" s="13"/>
      <c r="H35" s="13"/>
      <c r="I35" s="13"/>
      <c r="J35" s="14"/>
      <c r="K35" s="14"/>
      <c r="L35" s="14"/>
      <c r="M35" s="14"/>
      <c r="N35" s="14"/>
      <c r="O35" s="14"/>
      <c r="P35" s="14"/>
      <c r="Q35" s="14"/>
      <c r="R35" s="14"/>
      <c r="S35" s="15"/>
      <c r="T35" s="15"/>
      <c r="U35" s="15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1"/>
      <c r="AG35" s="28"/>
      <c r="AH35" s="20" t="s">
        <v>83</v>
      </c>
    </row>
    <row r="36" spans="1:34" ht="39.6">
      <c r="A36" s="26">
        <v>34</v>
      </c>
      <c r="B36" s="12"/>
      <c r="C36" s="12"/>
      <c r="D36" s="12"/>
      <c r="E36" s="13"/>
      <c r="F36" s="13"/>
      <c r="G36" s="13"/>
      <c r="H36" s="13"/>
      <c r="I36" s="13"/>
      <c r="J36" s="14"/>
      <c r="K36" s="14"/>
      <c r="L36" s="14"/>
      <c r="M36" s="14"/>
      <c r="N36" s="14"/>
      <c r="O36" s="14"/>
      <c r="P36" s="14"/>
      <c r="Q36" s="14"/>
      <c r="R36" s="14"/>
      <c r="S36" s="15"/>
      <c r="T36" s="15"/>
      <c r="U36" s="15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1"/>
      <c r="AG36" s="28"/>
      <c r="AH36" s="20" t="s">
        <v>83</v>
      </c>
    </row>
    <row r="37" spans="1:34" ht="39.6">
      <c r="A37" s="26">
        <v>35</v>
      </c>
      <c r="B37" s="12"/>
      <c r="C37" s="12"/>
      <c r="D37" s="12"/>
      <c r="E37" s="13"/>
      <c r="F37" s="13"/>
      <c r="G37" s="13"/>
      <c r="H37" s="13"/>
      <c r="I37" s="13"/>
      <c r="J37" s="14"/>
      <c r="K37" s="14"/>
      <c r="L37" s="14"/>
      <c r="M37" s="14"/>
      <c r="N37" s="14"/>
      <c r="O37" s="14"/>
      <c r="P37" s="14"/>
      <c r="Q37" s="14"/>
      <c r="R37" s="14"/>
      <c r="S37" s="15"/>
      <c r="T37" s="15"/>
      <c r="U37" s="15"/>
      <c r="V37" s="40"/>
      <c r="W37" s="40"/>
      <c r="X37" s="40"/>
      <c r="Y37" s="40"/>
      <c r="Z37" s="40"/>
      <c r="AA37" s="40"/>
      <c r="AB37" s="40"/>
      <c r="AC37" s="40"/>
      <c r="AD37" s="40"/>
      <c r="AE37" s="40"/>
      <c r="AF37" s="41"/>
      <c r="AG37" s="28"/>
      <c r="AH37" s="20" t="s">
        <v>83</v>
      </c>
    </row>
    <row r="38" spans="1:34" ht="39.6">
      <c r="A38" s="26">
        <v>36</v>
      </c>
      <c r="B38" s="12"/>
      <c r="C38" s="12"/>
      <c r="D38" s="12"/>
      <c r="E38" s="13"/>
      <c r="F38" s="13"/>
      <c r="G38" s="13"/>
      <c r="H38" s="13"/>
      <c r="I38" s="13"/>
      <c r="J38" s="14"/>
      <c r="K38" s="14"/>
      <c r="L38" s="14"/>
      <c r="M38" s="14"/>
      <c r="N38" s="14"/>
      <c r="O38" s="14"/>
      <c r="P38" s="14"/>
      <c r="Q38" s="14"/>
      <c r="R38" s="14"/>
      <c r="S38" s="15"/>
      <c r="T38" s="15"/>
      <c r="U38" s="15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1"/>
      <c r="AG38" s="28"/>
      <c r="AH38" s="20" t="s">
        <v>83</v>
      </c>
    </row>
    <row r="39" spans="1:34" ht="39.6">
      <c r="A39" s="26">
        <v>37</v>
      </c>
      <c r="B39" s="12"/>
      <c r="C39" s="12"/>
      <c r="D39" s="12"/>
      <c r="E39" s="13"/>
      <c r="F39" s="13"/>
      <c r="G39" s="13"/>
      <c r="H39" s="13"/>
      <c r="I39" s="13"/>
      <c r="J39" s="14"/>
      <c r="K39" s="14"/>
      <c r="L39" s="14"/>
      <c r="M39" s="14"/>
      <c r="N39" s="14"/>
      <c r="O39" s="14"/>
      <c r="P39" s="14"/>
      <c r="Q39" s="14"/>
      <c r="R39" s="14"/>
      <c r="S39" s="15"/>
      <c r="T39" s="15"/>
      <c r="U39" s="15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1"/>
      <c r="AG39" s="28"/>
      <c r="AH39" s="20" t="s">
        <v>83</v>
      </c>
    </row>
    <row r="40" spans="1:34" ht="39.6">
      <c r="A40" s="26">
        <v>38</v>
      </c>
      <c r="B40" s="12"/>
      <c r="C40" s="12"/>
      <c r="D40" s="12"/>
      <c r="E40" s="13"/>
      <c r="F40" s="13"/>
      <c r="G40" s="13"/>
      <c r="H40" s="13"/>
      <c r="I40" s="13"/>
      <c r="J40" s="14"/>
      <c r="K40" s="14"/>
      <c r="L40" s="14"/>
      <c r="M40" s="14"/>
      <c r="N40" s="14"/>
      <c r="O40" s="14"/>
      <c r="P40" s="14"/>
      <c r="Q40" s="14"/>
      <c r="R40" s="14"/>
      <c r="S40" s="15"/>
      <c r="T40" s="15"/>
      <c r="U40" s="15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1"/>
      <c r="AG40" s="28"/>
      <c r="AH40" s="20" t="s">
        <v>83</v>
      </c>
    </row>
    <row r="41" spans="1:34" ht="39.6">
      <c r="A41" s="26">
        <v>39</v>
      </c>
      <c r="B41" s="12"/>
      <c r="C41" s="12"/>
      <c r="D41" s="12"/>
      <c r="E41" s="13"/>
      <c r="F41" s="13"/>
      <c r="G41" s="13"/>
      <c r="H41" s="13"/>
      <c r="I41" s="13"/>
      <c r="J41" s="14"/>
      <c r="K41" s="14"/>
      <c r="L41" s="14"/>
      <c r="M41" s="14"/>
      <c r="N41" s="14"/>
      <c r="O41" s="14"/>
      <c r="P41" s="14"/>
      <c r="Q41" s="14"/>
      <c r="R41" s="14"/>
      <c r="S41" s="15"/>
      <c r="T41" s="15"/>
      <c r="U41" s="15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1"/>
      <c r="AG41" s="28"/>
      <c r="AH41" s="20" t="s">
        <v>83</v>
      </c>
    </row>
    <row r="42" spans="1:34" ht="39.6">
      <c r="A42" s="26">
        <v>40</v>
      </c>
      <c r="B42" s="12"/>
      <c r="C42" s="12"/>
      <c r="D42" s="12"/>
      <c r="E42" s="13"/>
      <c r="F42" s="13"/>
      <c r="G42" s="13"/>
      <c r="H42" s="13"/>
      <c r="I42" s="13"/>
      <c r="J42" s="14"/>
      <c r="K42" s="14"/>
      <c r="L42" s="14"/>
      <c r="M42" s="14"/>
      <c r="N42" s="14"/>
      <c r="O42" s="14"/>
      <c r="P42" s="14"/>
      <c r="Q42" s="14"/>
      <c r="R42" s="14"/>
      <c r="S42" s="15"/>
      <c r="T42" s="15"/>
      <c r="U42" s="15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1"/>
      <c r="AG42" s="28"/>
      <c r="AH42" s="20" t="s">
        <v>83</v>
      </c>
    </row>
    <row r="43" spans="1:34" ht="39.6">
      <c r="A43" s="26">
        <v>41</v>
      </c>
      <c r="B43" s="12"/>
      <c r="C43" s="12"/>
      <c r="D43" s="12"/>
      <c r="E43" s="13"/>
      <c r="F43" s="13"/>
      <c r="G43" s="13"/>
      <c r="H43" s="13"/>
      <c r="I43" s="13"/>
      <c r="J43" s="14"/>
      <c r="K43" s="14"/>
      <c r="L43" s="14"/>
      <c r="M43" s="14"/>
      <c r="N43" s="14"/>
      <c r="O43" s="14"/>
      <c r="P43" s="14"/>
      <c r="Q43" s="14"/>
      <c r="R43" s="14"/>
      <c r="S43" s="15"/>
      <c r="T43" s="15"/>
      <c r="U43" s="15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1"/>
      <c r="AG43" s="28"/>
      <c r="AH43" s="20" t="s">
        <v>83</v>
      </c>
    </row>
    <row r="44" spans="1:34" ht="39.6">
      <c r="A44" s="26">
        <v>42</v>
      </c>
      <c r="B44" s="12"/>
      <c r="C44" s="12"/>
      <c r="D44" s="12"/>
      <c r="E44" s="13"/>
      <c r="F44" s="13"/>
      <c r="G44" s="13"/>
      <c r="H44" s="13"/>
      <c r="I44" s="13"/>
      <c r="J44" s="14"/>
      <c r="K44" s="14"/>
      <c r="L44" s="14"/>
      <c r="M44" s="14"/>
      <c r="N44" s="14"/>
      <c r="O44" s="14"/>
      <c r="P44" s="14"/>
      <c r="Q44" s="14"/>
      <c r="R44" s="14"/>
      <c r="S44" s="15"/>
      <c r="T44" s="15"/>
      <c r="U44" s="15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1"/>
      <c r="AG44" s="28"/>
      <c r="AH44" s="20" t="s">
        <v>83</v>
      </c>
    </row>
    <row r="45" spans="1:34" ht="39.6">
      <c r="A45" s="26">
        <v>43</v>
      </c>
      <c r="B45" s="12"/>
      <c r="C45" s="12"/>
      <c r="D45" s="12"/>
      <c r="E45" s="13"/>
      <c r="F45" s="13"/>
      <c r="G45" s="13"/>
      <c r="H45" s="13"/>
      <c r="I45" s="13"/>
      <c r="J45" s="14"/>
      <c r="K45" s="14"/>
      <c r="L45" s="14"/>
      <c r="M45" s="14"/>
      <c r="N45" s="14"/>
      <c r="O45" s="14"/>
      <c r="P45" s="14"/>
      <c r="Q45" s="14"/>
      <c r="R45" s="14"/>
      <c r="S45" s="15"/>
      <c r="T45" s="15"/>
      <c r="U45" s="15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1"/>
      <c r="AG45" s="28"/>
      <c r="AH45" s="20" t="s">
        <v>83</v>
      </c>
    </row>
    <row r="46" spans="1:34" ht="39.6">
      <c r="A46" s="26">
        <v>44</v>
      </c>
      <c r="B46" s="12"/>
      <c r="C46" s="12"/>
      <c r="D46" s="12"/>
      <c r="E46" s="13"/>
      <c r="F46" s="13"/>
      <c r="G46" s="13"/>
      <c r="H46" s="13"/>
      <c r="I46" s="13"/>
      <c r="J46" s="14"/>
      <c r="K46" s="14"/>
      <c r="L46" s="14"/>
      <c r="M46" s="14"/>
      <c r="N46" s="14"/>
      <c r="O46" s="14"/>
      <c r="P46" s="14"/>
      <c r="Q46" s="14"/>
      <c r="R46" s="14"/>
      <c r="S46" s="15"/>
      <c r="T46" s="15"/>
      <c r="U46" s="15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1"/>
      <c r="AG46" s="28"/>
      <c r="AH46" s="20" t="s">
        <v>83</v>
      </c>
    </row>
    <row r="47" spans="1:34" ht="39.6">
      <c r="A47" s="26">
        <v>45</v>
      </c>
      <c r="B47" s="12"/>
      <c r="C47" s="12"/>
      <c r="D47" s="12"/>
      <c r="E47" s="13"/>
      <c r="F47" s="13"/>
      <c r="G47" s="13"/>
      <c r="H47" s="13"/>
      <c r="I47" s="13"/>
      <c r="J47" s="14"/>
      <c r="K47" s="14"/>
      <c r="L47" s="14"/>
      <c r="M47" s="14"/>
      <c r="N47" s="14"/>
      <c r="O47" s="14"/>
      <c r="P47" s="14"/>
      <c r="Q47" s="14"/>
      <c r="R47" s="14"/>
      <c r="S47" s="15"/>
      <c r="T47" s="15"/>
      <c r="U47" s="15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1"/>
      <c r="AG47" s="28"/>
      <c r="AH47" s="20" t="s">
        <v>83</v>
      </c>
    </row>
    <row r="48" spans="1:34" ht="39.6">
      <c r="A48" s="26">
        <v>46</v>
      </c>
      <c r="B48" s="12"/>
      <c r="C48" s="12"/>
      <c r="D48" s="12"/>
      <c r="E48" s="13"/>
      <c r="F48" s="13"/>
      <c r="G48" s="13"/>
      <c r="H48" s="13"/>
      <c r="I48" s="13"/>
      <c r="J48" s="14"/>
      <c r="K48" s="14"/>
      <c r="L48" s="14"/>
      <c r="M48" s="14"/>
      <c r="N48" s="14"/>
      <c r="O48" s="14"/>
      <c r="P48" s="14"/>
      <c r="Q48" s="14"/>
      <c r="R48" s="14"/>
      <c r="S48" s="15"/>
      <c r="T48" s="15"/>
      <c r="U48" s="15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1"/>
      <c r="AG48" s="28"/>
      <c r="AH48" s="20" t="s">
        <v>83</v>
      </c>
    </row>
    <row r="49" spans="1:34" ht="39.6">
      <c r="A49" s="26">
        <v>47</v>
      </c>
      <c r="B49" s="12"/>
      <c r="C49" s="12"/>
      <c r="D49" s="12"/>
      <c r="E49" s="13"/>
      <c r="F49" s="13"/>
      <c r="G49" s="13"/>
      <c r="H49" s="13"/>
      <c r="I49" s="13"/>
      <c r="J49" s="14"/>
      <c r="K49" s="14"/>
      <c r="L49" s="14"/>
      <c r="M49" s="14"/>
      <c r="N49" s="14"/>
      <c r="O49" s="14"/>
      <c r="P49" s="14"/>
      <c r="Q49" s="14"/>
      <c r="R49" s="14"/>
      <c r="S49" s="15"/>
      <c r="T49" s="15"/>
      <c r="U49" s="15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1"/>
      <c r="AG49" s="28"/>
      <c r="AH49" s="20" t="s">
        <v>83</v>
      </c>
    </row>
    <row r="50" spans="1:34" ht="39.6">
      <c r="A50" s="26">
        <v>48</v>
      </c>
      <c r="B50" s="12"/>
      <c r="C50" s="12"/>
      <c r="D50" s="12"/>
      <c r="E50" s="13"/>
      <c r="F50" s="13"/>
      <c r="G50" s="13"/>
      <c r="H50" s="13"/>
      <c r="I50" s="13"/>
      <c r="J50" s="14"/>
      <c r="K50" s="14"/>
      <c r="L50" s="14"/>
      <c r="M50" s="14"/>
      <c r="N50" s="14"/>
      <c r="O50" s="14"/>
      <c r="P50" s="14"/>
      <c r="Q50" s="14"/>
      <c r="R50" s="14"/>
      <c r="S50" s="15"/>
      <c r="T50" s="15"/>
      <c r="U50" s="15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1"/>
      <c r="AG50" s="28"/>
      <c r="AH50" s="20" t="s">
        <v>83</v>
      </c>
    </row>
    <row r="51" spans="1:34" ht="39.6">
      <c r="A51" s="26">
        <v>49</v>
      </c>
      <c r="B51" s="12"/>
      <c r="C51" s="12"/>
      <c r="D51" s="12"/>
      <c r="E51" s="13"/>
      <c r="F51" s="13"/>
      <c r="G51" s="13"/>
      <c r="H51" s="13"/>
      <c r="I51" s="13"/>
      <c r="J51" s="14"/>
      <c r="K51" s="14"/>
      <c r="L51" s="14"/>
      <c r="M51" s="14"/>
      <c r="N51" s="14"/>
      <c r="O51" s="14"/>
      <c r="P51" s="14"/>
      <c r="Q51" s="14"/>
      <c r="R51" s="14"/>
      <c r="S51" s="15"/>
      <c r="T51" s="15"/>
      <c r="U51" s="15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1"/>
      <c r="AG51" s="28"/>
      <c r="AH51" s="20" t="s">
        <v>83</v>
      </c>
    </row>
    <row r="52" spans="1:34" ht="39.6">
      <c r="A52" s="26">
        <v>50</v>
      </c>
      <c r="B52" s="12"/>
      <c r="C52" s="12"/>
      <c r="D52" s="12"/>
      <c r="E52" s="13"/>
      <c r="F52" s="13"/>
      <c r="G52" s="13"/>
      <c r="H52" s="13"/>
      <c r="I52" s="13"/>
      <c r="J52" s="14"/>
      <c r="K52" s="14"/>
      <c r="L52" s="14"/>
      <c r="M52" s="14"/>
      <c r="N52" s="14"/>
      <c r="O52" s="14"/>
      <c r="P52" s="14"/>
      <c r="Q52" s="14"/>
      <c r="R52" s="14"/>
      <c r="S52" s="15"/>
      <c r="T52" s="15"/>
      <c r="U52" s="15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1"/>
      <c r="AG52" s="28"/>
      <c r="AH52" s="20" t="s">
        <v>83</v>
      </c>
    </row>
    <row r="53" spans="1:34" ht="39.6">
      <c r="A53" s="26">
        <v>51</v>
      </c>
      <c r="B53" s="12"/>
      <c r="C53" s="12"/>
      <c r="D53" s="12"/>
      <c r="E53" s="13"/>
      <c r="F53" s="13"/>
      <c r="G53" s="13"/>
      <c r="H53" s="13"/>
      <c r="I53" s="13"/>
      <c r="J53" s="14"/>
      <c r="K53" s="14"/>
      <c r="L53" s="14"/>
      <c r="M53" s="14"/>
      <c r="N53" s="14"/>
      <c r="O53" s="14"/>
      <c r="P53" s="14"/>
      <c r="Q53" s="14"/>
      <c r="R53" s="14"/>
      <c r="S53" s="15"/>
      <c r="T53" s="15"/>
      <c r="U53" s="15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1"/>
      <c r="AG53" s="28"/>
      <c r="AH53" s="20" t="s">
        <v>83</v>
      </c>
    </row>
    <row r="54" spans="1:34" ht="39.6">
      <c r="A54" s="26">
        <v>52</v>
      </c>
      <c r="B54" s="12"/>
      <c r="C54" s="12"/>
      <c r="D54" s="12"/>
      <c r="E54" s="13"/>
      <c r="F54" s="13"/>
      <c r="G54" s="13"/>
      <c r="H54" s="13"/>
      <c r="I54" s="13"/>
      <c r="J54" s="14"/>
      <c r="K54" s="14"/>
      <c r="L54" s="14"/>
      <c r="M54" s="14"/>
      <c r="N54" s="14"/>
      <c r="O54" s="14"/>
      <c r="P54" s="14"/>
      <c r="Q54" s="14"/>
      <c r="R54" s="14"/>
      <c r="S54" s="15"/>
      <c r="T54" s="15"/>
      <c r="U54" s="15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1"/>
      <c r="AG54" s="28"/>
      <c r="AH54" s="20" t="s">
        <v>83</v>
      </c>
    </row>
    <row r="55" spans="1:34" ht="39.6">
      <c r="A55" s="26">
        <v>53</v>
      </c>
      <c r="B55" s="12"/>
      <c r="C55" s="12"/>
      <c r="D55" s="12"/>
      <c r="E55" s="13"/>
      <c r="F55" s="13"/>
      <c r="G55" s="13"/>
      <c r="H55" s="13"/>
      <c r="I55" s="13"/>
      <c r="J55" s="14"/>
      <c r="K55" s="14"/>
      <c r="L55" s="14"/>
      <c r="M55" s="14"/>
      <c r="N55" s="14"/>
      <c r="O55" s="14"/>
      <c r="P55" s="14"/>
      <c r="Q55" s="14"/>
      <c r="R55" s="14"/>
      <c r="S55" s="15"/>
      <c r="T55" s="15"/>
      <c r="U55" s="15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1"/>
      <c r="AG55" s="28"/>
      <c r="AH55" s="20" t="s">
        <v>83</v>
      </c>
    </row>
    <row r="56" spans="1:34" ht="39.6">
      <c r="A56" s="26">
        <v>54</v>
      </c>
      <c r="B56" s="12"/>
      <c r="C56" s="12"/>
      <c r="D56" s="12"/>
      <c r="E56" s="13"/>
      <c r="F56" s="13"/>
      <c r="G56" s="13"/>
      <c r="H56" s="13"/>
      <c r="I56" s="13"/>
      <c r="J56" s="14"/>
      <c r="K56" s="14"/>
      <c r="L56" s="14"/>
      <c r="M56" s="14"/>
      <c r="N56" s="14"/>
      <c r="O56" s="14"/>
      <c r="P56" s="14"/>
      <c r="Q56" s="14"/>
      <c r="R56" s="14"/>
      <c r="S56" s="15"/>
      <c r="T56" s="15"/>
      <c r="U56" s="15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1"/>
      <c r="AG56" s="28"/>
      <c r="AH56" s="20" t="s">
        <v>83</v>
      </c>
    </row>
    <row r="57" spans="1:34" ht="39.6">
      <c r="A57" s="26">
        <v>55</v>
      </c>
      <c r="B57" s="12"/>
      <c r="C57" s="12"/>
      <c r="D57" s="12"/>
      <c r="E57" s="13"/>
      <c r="F57" s="13"/>
      <c r="G57" s="13"/>
      <c r="H57" s="13"/>
      <c r="I57" s="13"/>
      <c r="J57" s="14"/>
      <c r="K57" s="14"/>
      <c r="L57" s="14"/>
      <c r="M57" s="14"/>
      <c r="N57" s="14"/>
      <c r="O57" s="14"/>
      <c r="P57" s="14"/>
      <c r="Q57" s="14"/>
      <c r="R57" s="14"/>
      <c r="S57" s="15"/>
      <c r="T57" s="15"/>
      <c r="U57" s="15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1"/>
      <c r="AG57" s="28"/>
      <c r="AH57" s="20" t="s">
        <v>83</v>
      </c>
    </row>
    <row r="58" spans="1:34" ht="39.6">
      <c r="A58" s="26">
        <v>56</v>
      </c>
      <c r="B58" s="12"/>
      <c r="C58" s="12"/>
      <c r="D58" s="12"/>
      <c r="E58" s="13"/>
      <c r="F58" s="13"/>
      <c r="G58" s="13"/>
      <c r="H58" s="13"/>
      <c r="I58" s="13"/>
      <c r="J58" s="14"/>
      <c r="K58" s="14"/>
      <c r="L58" s="14"/>
      <c r="M58" s="14"/>
      <c r="N58" s="14"/>
      <c r="O58" s="14"/>
      <c r="P58" s="14"/>
      <c r="Q58" s="14"/>
      <c r="R58" s="14"/>
      <c r="S58" s="15"/>
      <c r="T58" s="15"/>
      <c r="U58" s="15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1"/>
      <c r="AG58" s="28"/>
      <c r="AH58" s="20" t="s">
        <v>83</v>
      </c>
    </row>
    <row r="59" spans="1:34" ht="39.6">
      <c r="A59" s="26">
        <v>57</v>
      </c>
      <c r="B59" s="12"/>
      <c r="C59" s="12"/>
      <c r="D59" s="12"/>
      <c r="E59" s="13"/>
      <c r="F59" s="13"/>
      <c r="G59" s="13"/>
      <c r="H59" s="13"/>
      <c r="I59" s="13"/>
      <c r="J59" s="14"/>
      <c r="K59" s="14"/>
      <c r="L59" s="14"/>
      <c r="M59" s="14"/>
      <c r="N59" s="14"/>
      <c r="O59" s="14"/>
      <c r="P59" s="14"/>
      <c r="Q59" s="14"/>
      <c r="R59" s="14"/>
      <c r="S59" s="15"/>
      <c r="T59" s="15"/>
      <c r="U59" s="15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1"/>
      <c r="AG59" s="28"/>
      <c r="AH59" s="20" t="s">
        <v>83</v>
      </c>
    </row>
    <row r="60" spans="1:34" ht="39.6">
      <c r="A60" s="26">
        <v>58</v>
      </c>
      <c r="B60" s="12"/>
      <c r="C60" s="12"/>
      <c r="D60" s="12"/>
      <c r="E60" s="13"/>
      <c r="F60" s="13"/>
      <c r="G60" s="13"/>
      <c r="H60" s="13"/>
      <c r="I60" s="13"/>
      <c r="J60" s="14"/>
      <c r="K60" s="14"/>
      <c r="L60" s="14"/>
      <c r="M60" s="14"/>
      <c r="N60" s="14"/>
      <c r="O60" s="14"/>
      <c r="P60" s="14"/>
      <c r="Q60" s="14"/>
      <c r="R60" s="14"/>
      <c r="S60" s="15"/>
      <c r="T60" s="15"/>
      <c r="U60" s="15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1"/>
      <c r="AG60" s="28"/>
      <c r="AH60" s="20" t="s">
        <v>83</v>
      </c>
    </row>
    <row r="61" spans="1:34" ht="39.6">
      <c r="A61" s="26">
        <v>59</v>
      </c>
      <c r="B61" s="12"/>
      <c r="C61" s="12"/>
      <c r="D61" s="12"/>
      <c r="E61" s="13"/>
      <c r="F61" s="13"/>
      <c r="G61" s="13"/>
      <c r="H61" s="13"/>
      <c r="I61" s="13"/>
      <c r="J61" s="14"/>
      <c r="K61" s="14"/>
      <c r="L61" s="14"/>
      <c r="M61" s="14"/>
      <c r="N61" s="14"/>
      <c r="O61" s="14"/>
      <c r="P61" s="14"/>
      <c r="Q61" s="14"/>
      <c r="R61" s="14"/>
      <c r="S61" s="15"/>
      <c r="T61" s="15"/>
      <c r="U61" s="15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1"/>
      <c r="AG61" s="28"/>
      <c r="AH61" s="20" t="s">
        <v>83</v>
      </c>
    </row>
    <row r="62" spans="1:34" ht="39.6">
      <c r="A62" s="26">
        <v>60</v>
      </c>
      <c r="B62" s="12"/>
      <c r="C62" s="12"/>
      <c r="D62" s="12"/>
      <c r="E62" s="13"/>
      <c r="F62" s="13"/>
      <c r="G62" s="13"/>
      <c r="H62" s="13"/>
      <c r="I62" s="13"/>
      <c r="J62" s="14"/>
      <c r="K62" s="14"/>
      <c r="L62" s="14"/>
      <c r="M62" s="14"/>
      <c r="N62" s="14"/>
      <c r="O62" s="14"/>
      <c r="P62" s="14"/>
      <c r="Q62" s="14"/>
      <c r="R62" s="14"/>
      <c r="S62" s="15"/>
      <c r="T62" s="15"/>
      <c r="U62" s="15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1"/>
      <c r="AG62" s="28"/>
      <c r="AH62" s="20" t="s">
        <v>83</v>
      </c>
    </row>
    <row r="63" spans="1:34" ht="39.6">
      <c r="A63" s="26">
        <v>61</v>
      </c>
      <c r="B63" s="12"/>
      <c r="C63" s="12"/>
      <c r="D63" s="12"/>
      <c r="E63" s="13"/>
      <c r="F63" s="13"/>
      <c r="G63" s="13"/>
      <c r="H63" s="13"/>
      <c r="I63" s="13"/>
      <c r="J63" s="14"/>
      <c r="K63" s="14"/>
      <c r="L63" s="14"/>
      <c r="M63" s="14"/>
      <c r="N63" s="14"/>
      <c r="O63" s="14"/>
      <c r="P63" s="14"/>
      <c r="Q63" s="14"/>
      <c r="R63" s="14"/>
      <c r="S63" s="15"/>
      <c r="T63" s="15"/>
      <c r="U63" s="15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F63" s="41"/>
      <c r="AG63" s="28"/>
      <c r="AH63" s="20" t="s">
        <v>83</v>
      </c>
    </row>
    <row r="64" spans="1:34" ht="39.6">
      <c r="A64" s="26">
        <v>62</v>
      </c>
      <c r="B64" s="12"/>
      <c r="C64" s="12"/>
      <c r="D64" s="12"/>
      <c r="E64" s="13"/>
      <c r="F64" s="13"/>
      <c r="G64" s="13"/>
      <c r="H64" s="13"/>
      <c r="I64" s="13"/>
      <c r="J64" s="14"/>
      <c r="K64" s="14"/>
      <c r="L64" s="14"/>
      <c r="M64" s="14"/>
      <c r="N64" s="14"/>
      <c r="O64" s="14"/>
      <c r="P64" s="14"/>
      <c r="Q64" s="14"/>
      <c r="R64" s="14"/>
      <c r="S64" s="15"/>
      <c r="T64" s="15"/>
      <c r="U64" s="15"/>
      <c r="V64" s="40"/>
      <c r="W64" s="40"/>
      <c r="X64" s="40"/>
      <c r="Y64" s="40"/>
      <c r="Z64" s="40"/>
      <c r="AA64" s="40"/>
      <c r="AB64" s="40"/>
      <c r="AC64" s="40"/>
      <c r="AD64" s="40"/>
      <c r="AE64" s="40"/>
      <c r="AF64" s="41"/>
      <c r="AG64" s="28"/>
      <c r="AH64" s="20" t="s">
        <v>83</v>
      </c>
    </row>
    <row r="65" spans="1:34" ht="39.6">
      <c r="A65" s="26">
        <v>63</v>
      </c>
      <c r="B65" s="12"/>
      <c r="C65" s="12"/>
      <c r="D65" s="12"/>
      <c r="E65" s="13"/>
      <c r="F65" s="13"/>
      <c r="G65" s="13"/>
      <c r="H65" s="13"/>
      <c r="I65" s="13"/>
      <c r="J65" s="14"/>
      <c r="K65" s="14"/>
      <c r="L65" s="14"/>
      <c r="M65" s="14"/>
      <c r="N65" s="14"/>
      <c r="O65" s="14"/>
      <c r="P65" s="14"/>
      <c r="Q65" s="14"/>
      <c r="R65" s="14"/>
      <c r="S65" s="15"/>
      <c r="T65" s="15"/>
      <c r="U65" s="15"/>
      <c r="V65" s="40"/>
      <c r="W65" s="40"/>
      <c r="X65" s="40"/>
      <c r="Y65" s="40"/>
      <c r="Z65" s="40"/>
      <c r="AA65" s="40"/>
      <c r="AB65" s="40"/>
      <c r="AC65" s="40"/>
      <c r="AD65" s="40"/>
      <c r="AE65" s="40"/>
      <c r="AF65" s="41"/>
      <c r="AG65" s="28"/>
      <c r="AH65" s="20" t="s">
        <v>83</v>
      </c>
    </row>
    <row r="66" spans="1:34" ht="39.6">
      <c r="A66" s="26">
        <v>64</v>
      </c>
      <c r="B66" s="12"/>
      <c r="C66" s="12"/>
      <c r="D66" s="12"/>
      <c r="E66" s="13"/>
      <c r="F66" s="13"/>
      <c r="G66" s="13"/>
      <c r="H66" s="13"/>
      <c r="I66" s="13"/>
      <c r="J66" s="14"/>
      <c r="K66" s="14"/>
      <c r="L66" s="14"/>
      <c r="M66" s="14"/>
      <c r="N66" s="14"/>
      <c r="O66" s="14"/>
      <c r="P66" s="14"/>
      <c r="Q66" s="14"/>
      <c r="R66" s="14"/>
      <c r="S66" s="15"/>
      <c r="T66" s="15"/>
      <c r="U66" s="15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41"/>
      <c r="AG66" s="28"/>
      <c r="AH66" s="20" t="s">
        <v>83</v>
      </c>
    </row>
    <row r="67" spans="1:34" ht="39.6">
      <c r="A67" s="26">
        <v>65</v>
      </c>
      <c r="B67" s="12"/>
      <c r="C67" s="12"/>
      <c r="D67" s="12"/>
      <c r="E67" s="13"/>
      <c r="F67" s="13"/>
      <c r="G67" s="13"/>
      <c r="H67" s="13"/>
      <c r="I67" s="13"/>
      <c r="J67" s="14"/>
      <c r="K67" s="14"/>
      <c r="L67" s="14"/>
      <c r="M67" s="14"/>
      <c r="N67" s="14"/>
      <c r="O67" s="14"/>
      <c r="P67" s="14"/>
      <c r="Q67" s="14"/>
      <c r="R67" s="14"/>
      <c r="S67" s="15"/>
      <c r="T67" s="15"/>
      <c r="U67" s="15"/>
      <c r="V67" s="40"/>
      <c r="W67" s="40"/>
      <c r="X67" s="40"/>
      <c r="Y67" s="40"/>
      <c r="Z67" s="40"/>
      <c r="AA67" s="40"/>
      <c r="AB67" s="40"/>
      <c r="AC67" s="40"/>
      <c r="AD67" s="40"/>
      <c r="AE67" s="40"/>
      <c r="AF67" s="41"/>
      <c r="AG67" s="28"/>
      <c r="AH67" s="20" t="s">
        <v>83</v>
      </c>
    </row>
    <row r="68" spans="1:34" ht="39.6">
      <c r="A68" s="26">
        <v>66</v>
      </c>
      <c r="B68" s="12"/>
      <c r="C68" s="12"/>
      <c r="D68" s="12"/>
      <c r="E68" s="13"/>
      <c r="F68" s="13"/>
      <c r="G68" s="13"/>
      <c r="H68" s="13"/>
      <c r="I68" s="13"/>
      <c r="J68" s="14"/>
      <c r="K68" s="14"/>
      <c r="L68" s="14"/>
      <c r="M68" s="14"/>
      <c r="N68" s="14"/>
      <c r="O68" s="14"/>
      <c r="P68" s="14"/>
      <c r="Q68" s="14"/>
      <c r="R68" s="14"/>
      <c r="S68" s="15"/>
      <c r="T68" s="15"/>
      <c r="U68" s="15"/>
      <c r="V68" s="40"/>
      <c r="W68" s="40"/>
      <c r="X68" s="40"/>
      <c r="Y68" s="40"/>
      <c r="Z68" s="40"/>
      <c r="AA68" s="40"/>
      <c r="AB68" s="40"/>
      <c r="AC68" s="40"/>
      <c r="AD68" s="40"/>
      <c r="AE68" s="40"/>
      <c r="AF68" s="41"/>
      <c r="AG68" s="28"/>
      <c r="AH68" s="20" t="s">
        <v>83</v>
      </c>
    </row>
    <row r="69" spans="1:34" ht="39.6">
      <c r="A69" s="26">
        <v>67</v>
      </c>
      <c r="B69" s="12"/>
      <c r="C69" s="12"/>
      <c r="D69" s="12"/>
      <c r="E69" s="13"/>
      <c r="F69" s="13"/>
      <c r="G69" s="13"/>
      <c r="H69" s="13"/>
      <c r="I69" s="13"/>
      <c r="J69" s="14"/>
      <c r="K69" s="14"/>
      <c r="L69" s="14"/>
      <c r="M69" s="14"/>
      <c r="N69" s="14"/>
      <c r="O69" s="14"/>
      <c r="P69" s="14"/>
      <c r="Q69" s="14"/>
      <c r="R69" s="14"/>
      <c r="S69" s="15"/>
      <c r="T69" s="15"/>
      <c r="U69" s="15"/>
      <c r="V69" s="40"/>
      <c r="W69" s="40"/>
      <c r="X69" s="40"/>
      <c r="Y69" s="40"/>
      <c r="Z69" s="40"/>
      <c r="AA69" s="40"/>
      <c r="AB69" s="40"/>
      <c r="AC69" s="40"/>
      <c r="AD69" s="40"/>
      <c r="AE69" s="40"/>
      <c r="AF69" s="41"/>
      <c r="AG69" s="28"/>
      <c r="AH69" s="20" t="s">
        <v>83</v>
      </c>
    </row>
    <row r="70" spans="1:34" ht="39.6">
      <c r="A70" s="26">
        <v>68</v>
      </c>
      <c r="B70" s="12"/>
      <c r="C70" s="12"/>
      <c r="D70" s="12"/>
      <c r="E70" s="13"/>
      <c r="F70" s="13"/>
      <c r="G70" s="13"/>
      <c r="H70" s="13"/>
      <c r="I70" s="13"/>
      <c r="J70" s="14"/>
      <c r="K70" s="14"/>
      <c r="L70" s="14"/>
      <c r="M70" s="14"/>
      <c r="N70" s="14"/>
      <c r="O70" s="14"/>
      <c r="P70" s="14"/>
      <c r="Q70" s="14"/>
      <c r="R70" s="14"/>
      <c r="S70" s="15"/>
      <c r="T70" s="15"/>
      <c r="U70" s="15"/>
      <c r="V70" s="40"/>
      <c r="W70" s="40"/>
      <c r="X70" s="40"/>
      <c r="Y70" s="40"/>
      <c r="Z70" s="40"/>
      <c r="AA70" s="40"/>
      <c r="AB70" s="40"/>
      <c r="AC70" s="40"/>
      <c r="AD70" s="40"/>
      <c r="AE70" s="40"/>
      <c r="AF70" s="41"/>
      <c r="AG70" s="28"/>
      <c r="AH70" s="20" t="s">
        <v>83</v>
      </c>
    </row>
    <row r="71" spans="1:34" ht="39.6">
      <c r="A71" s="26">
        <v>69</v>
      </c>
      <c r="B71" s="12"/>
      <c r="C71" s="12"/>
      <c r="D71" s="12"/>
      <c r="E71" s="13"/>
      <c r="F71" s="13"/>
      <c r="G71" s="13"/>
      <c r="H71" s="13"/>
      <c r="I71" s="13"/>
      <c r="J71" s="14"/>
      <c r="K71" s="14"/>
      <c r="L71" s="14"/>
      <c r="M71" s="14"/>
      <c r="N71" s="14"/>
      <c r="O71" s="14"/>
      <c r="P71" s="14"/>
      <c r="Q71" s="14"/>
      <c r="R71" s="14"/>
      <c r="S71" s="15"/>
      <c r="T71" s="15"/>
      <c r="U71" s="15"/>
      <c r="V71" s="40"/>
      <c r="W71" s="40"/>
      <c r="X71" s="40"/>
      <c r="Y71" s="40"/>
      <c r="Z71" s="40"/>
      <c r="AA71" s="40"/>
      <c r="AB71" s="40"/>
      <c r="AC71" s="40"/>
      <c r="AD71" s="40"/>
      <c r="AE71" s="40"/>
      <c r="AF71" s="41"/>
      <c r="AG71" s="28"/>
      <c r="AH71" s="20" t="s">
        <v>83</v>
      </c>
    </row>
    <row r="72" spans="1:34" ht="39.6">
      <c r="A72" s="26">
        <v>70</v>
      </c>
      <c r="B72" s="12"/>
      <c r="C72" s="12"/>
      <c r="D72" s="12"/>
      <c r="E72" s="13"/>
      <c r="F72" s="13"/>
      <c r="G72" s="13"/>
      <c r="H72" s="13"/>
      <c r="I72" s="13"/>
      <c r="J72" s="14"/>
      <c r="K72" s="14"/>
      <c r="L72" s="14"/>
      <c r="M72" s="14"/>
      <c r="N72" s="14"/>
      <c r="O72" s="14"/>
      <c r="P72" s="14"/>
      <c r="Q72" s="14"/>
      <c r="R72" s="14"/>
      <c r="S72" s="15"/>
      <c r="T72" s="15"/>
      <c r="U72" s="15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1"/>
      <c r="AG72" s="28"/>
      <c r="AH72" s="20" t="s">
        <v>83</v>
      </c>
    </row>
    <row r="73" spans="1:34" ht="39.6">
      <c r="A73" s="26">
        <v>71</v>
      </c>
      <c r="B73" s="12"/>
      <c r="C73" s="12"/>
      <c r="D73" s="12"/>
      <c r="E73" s="13"/>
      <c r="F73" s="13"/>
      <c r="G73" s="13"/>
      <c r="H73" s="13"/>
      <c r="I73" s="13"/>
      <c r="J73" s="14"/>
      <c r="K73" s="14"/>
      <c r="L73" s="14"/>
      <c r="M73" s="14"/>
      <c r="N73" s="14"/>
      <c r="O73" s="14"/>
      <c r="P73" s="14"/>
      <c r="Q73" s="14"/>
      <c r="R73" s="14"/>
      <c r="S73" s="15"/>
      <c r="T73" s="15"/>
      <c r="U73" s="15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1"/>
      <c r="AG73" s="28"/>
      <c r="AH73" s="20" t="s">
        <v>83</v>
      </c>
    </row>
    <row r="74" spans="1:34" ht="39.6">
      <c r="A74" s="26">
        <v>72</v>
      </c>
      <c r="B74" s="12"/>
      <c r="C74" s="12"/>
      <c r="D74" s="12"/>
      <c r="E74" s="13"/>
      <c r="F74" s="13"/>
      <c r="G74" s="13"/>
      <c r="H74" s="13"/>
      <c r="I74" s="13"/>
      <c r="J74" s="14"/>
      <c r="K74" s="14"/>
      <c r="L74" s="14"/>
      <c r="M74" s="14"/>
      <c r="N74" s="14"/>
      <c r="O74" s="14"/>
      <c r="P74" s="14"/>
      <c r="Q74" s="14"/>
      <c r="R74" s="14"/>
      <c r="S74" s="15"/>
      <c r="T74" s="15"/>
      <c r="U74" s="15"/>
      <c r="V74" s="40"/>
      <c r="W74" s="40"/>
      <c r="X74" s="40"/>
      <c r="Y74" s="40"/>
      <c r="Z74" s="40"/>
      <c r="AA74" s="40"/>
      <c r="AB74" s="40"/>
      <c r="AC74" s="40"/>
      <c r="AD74" s="40"/>
      <c r="AE74" s="40"/>
      <c r="AF74" s="41"/>
      <c r="AG74" s="28"/>
      <c r="AH74" s="20" t="s">
        <v>83</v>
      </c>
    </row>
    <row r="75" spans="1:34" ht="39.6">
      <c r="A75" s="26">
        <v>73</v>
      </c>
      <c r="B75" s="12"/>
      <c r="C75" s="12"/>
      <c r="D75" s="12"/>
      <c r="E75" s="13"/>
      <c r="F75" s="13"/>
      <c r="G75" s="13"/>
      <c r="H75" s="13"/>
      <c r="I75" s="13"/>
      <c r="J75" s="14"/>
      <c r="K75" s="14"/>
      <c r="L75" s="14"/>
      <c r="M75" s="14"/>
      <c r="N75" s="14"/>
      <c r="O75" s="14"/>
      <c r="P75" s="14"/>
      <c r="Q75" s="14"/>
      <c r="R75" s="14"/>
      <c r="S75" s="15"/>
      <c r="T75" s="15"/>
      <c r="U75" s="15"/>
      <c r="V75" s="40"/>
      <c r="W75" s="40"/>
      <c r="X75" s="40"/>
      <c r="Y75" s="40"/>
      <c r="Z75" s="40"/>
      <c r="AA75" s="40"/>
      <c r="AB75" s="40"/>
      <c r="AC75" s="40"/>
      <c r="AD75" s="40"/>
      <c r="AE75" s="40"/>
      <c r="AF75" s="41"/>
      <c r="AG75" s="28"/>
      <c r="AH75" s="20" t="s">
        <v>83</v>
      </c>
    </row>
    <row r="76" spans="1:34" ht="39.6">
      <c r="A76" s="26">
        <v>74</v>
      </c>
      <c r="B76" s="12"/>
      <c r="C76" s="12"/>
      <c r="D76" s="12"/>
      <c r="E76" s="13"/>
      <c r="F76" s="13"/>
      <c r="G76" s="13"/>
      <c r="H76" s="13"/>
      <c r="I76" s="13"/>
      <c r="J76" s="14"/>
      <c r="K76" s="14"/>
      <c r="L76" s="14"/>
      <c r="M76" s="14"/>
      <c r="N76" s="14"/>
      <c r="O76" s="14"/>
      <c r="P76" s="14"/>
      <c r="Q76" s="14"/>
      <c r="R76" s="14"/>
      <c r="S76" s="15"/>
      <c r="T76" s="15"/>
      <c r="U76" s="15"/>
      <c r="V76" s="40"/>
      <c r="W76" s="40"/>
      <c r="X76" s="40"/>
      <c r="Y76" s="40"/>
      <c r="Z76" s="40"/>
      <c r="AA76" s="40"/>
      <c r="AB76" s="40"/>
      <c r="AC76" s="40"/>
      <c r="AD76" s="40"/>
      <c r="AE76" s="40"/>
      <c r="AF76" s="41"/>
      <c r="AG76" s="28"/>
      <c r="AH76" s="20" t="s">
        <v>83</v>
      </c>
    </row>
    <row r="77" spans="1:34" ht="39.6">
      <c r="A77" s="26">
        <v>75</v>
      </c>
      <c r="B77" s="12"/>
      <c r="C77" s="12"/>
      <c r="D77" s="12"/>
      <c r="E77" s="13"/>
      <c r="F77" s="13"/>
      <c r="G77" s="13"/>
      <c r="H77" s="13"/>
      <c r="I77" s="13"/>
      <c r="J77" s="14"/>
      <c r="K77" s="14"/>
      <c r="L77" s="14"/>
      <c r="M77" s="14"/>
      <c r="N77" s="14"/>
      <c r="O77" s="14"/>
      <c r="P77" s="14"/>
      <c r="Q77" s="14"/>
      <c r="R77" s="14"/>
      <c r="S77" s="15"/>
      <c r="T77" s="15"/>
      <c r="U77" s="15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1"/>
      <c r="AG77" s="28"/>
      <c r="AH77" s="20" t="s">
        <v>83</v>
      </c>
    </row>
    <row r="78" spans="1:34" ht="39.6">
      <c r="A78" s="26">
        <v>76</v>
      </c>
      <c r="B78" s="12"/>
      <c r="C78" s="12"/>
      <c r="D78" s="12"/>
      <c r="E78" s="13"/>
      <c r="F78" s="13"/>
      <c r="G78" s="13"/>
      <c r="H78" s="13"/>
      <c r="I78" s="13"/>
      <c r="J78" s="14"/>
      <c r="K78" s="14"/>
      <c r="L78" s="14"/>
      <c r="M78" s="14"/>
      <c r="N78" s="14"/>
      <c r="O78" s="14"/>
      <c r="P78" s="14"/>
      <c r="Q78" s="14"/>
      <c r="R78" s="14"/>
      <c r="S78" s="15"/>
      <c r="T78" s="15"/>
      <c r="U78" s="15"/>
      <c r="V78" s="40"/>
      <c r="W78" s="40"/>
      <c r="X78" s="40"/>
      <c r="Y78" s="40"/>
      <c r="Z78" s="40"/>
      <c r="AA78" s="40"/>
      <c r="AB78" s="40"/>
      <c r="AC78" s="40"/>
      <c r="AD78" s="40"/>
      <c r="AE78" s="40"/>
      <c r="AF78" s="41"/>
      <c r="AG78" s="28"/>
      <c r="AH78" s="20" t="s">
        <v>83</v>
      </c>
    </row>
    <row r="79" spans="1:34" ht="39.6">
      <c r="A79" s="26">
        <v>77</v>
      </c>
      <c r="B79" s="12"/>
      <c r="C79" s="12"/>
      <c r="D79" s="12"/>
      <c r="E79" s="13"/>
      <c r="F79" s="13"/>
      <c r="G79" s="13"/>
      <c r="H79" s="13"/>
      <c r="I79" s="13"/>
      <c r="J79" s="14"/>
      <c r="K79" s="14"/>
      <c r="L79" s="14"/>
      <c r="M79" s="14"/>
      <c r="N79" s="14"/>
      <c r="O79" s="14"/>
      <c r="P79" s="14"/>
      <c r="Q79" s="14"/>
      <c r="R79" s="14"/>
      <c r="S79" s="15"/>
      <c r="T79" s="15"/>
      <c r="U79" s="15"/>
      <c r="V79" s="40"/>
      <c r="W79" s="40"/>
      <c r="X79" s="40"/>
      <c r="Y79" s="40"/>
      <c r="Z79" s="40"/>
      <c r="AA79" s="40"/>
      <c r="AB79" s="40"/>
      <c r="AC79" s="40"/>
      <c r="AD79" s="40"/>
      <c r="AE79" s="40"/>
      <c r="AF79" s="41"/>
      <c r="AG79" s="28"/>
      <c r="AH79" s="20" t="s">
        <v>83</v>
      </c>
    </row>
    <row r="80" spans="1:34" ht="39.6">
      <c r="A80" s="26">
        <v>78</v>
      </c>
      <c r="B80" s="12"/>
      <c r="C80" s="12"/>
      <c r="D80" s="12"/>
      <c r="E80" s="13"/>
      <c r="F80" s="13"/>
      <c r="G80" s="13"/>
      <c r="H80" s="13"/>
      <c r="I80" s="13"/>
      <c r="J80" s="14"/>
      <c r="K80" s="14"/>
      <c r="L80" s="14"/>
      <c r="M80" s="14"/>
      <c r="N80" s="14"/>
      <c r="O80" s="14"/>
      <c r="P80" s="14"/>
      <c r="Q80" s="14"/>
      <c r="R80" s="14"/>
      <c r="S80" s="15"/>
      <c r="T80" s="15"/>
      <c r="U80" s="15"/>
      <c r="V80" s="40"/>
      <c r="W80" s="40"/>
      <c r="X80" s="40"/>
      <c r="Y80" s="40"/>
      <c r="Z80" s="40"/>
      <c r="AA80" s="40"/>
      <c r="AB80" s="40"/>
      <c r="AC80" s="40"/>
      <c r="AD80" s="40"/>
      <c r="AE80" s="40"/>
      <c r="AF80" s="41"/>
      <c r="AG80" s="28"/>
      <c r="AH80" s="20" t="s">
        <v>83</v>
      </c>
    </row>
    <row r="81" spans="1:34" ht="39.6">
      <c r="A81" s="26">
        <v>79</v>
      </c>
      <c r="B81" s="12"/>
      <c r="C81" s="12"/>
      <c r="D81" s="12"/>
      <c r="E81" s="13"/>
      <c r="F81" s="13"/>
      <c r="G81" s="13"/>
      <c r="H81" s="13"/>
      <c r="I81" s="13"/>
      <c r="J81" s="14"/>
      <c r="K81" s="14"/>
      <c r="L81" s="14"/>
      <c r="M81" s="14"/>
      <c r="N81" s="14"/>
      <c r="O81" s="14"/>
      <c r="P81" s="14"/>
      <c r="Q81" s="14"/>
      <c r="R81" s="14"/>
      <c r="S81" s="15"/>
      <c r="T81" s="15"/>
      <c r="U81" s="15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F81" s="41"/>
      <c r="AG81" s="28"/>
      <c r="AH81" s="20" t="s">
        <v>83</v>
      </c>
    </row>
    <row r="82" spans="1:34" ht="39.6">
      <c r="A82" s="26">
        <v>80</v>
      </c>
      <c r="B82" s="12"/>
      <c r="C82" s="12"/>
      <c r="D82" s="12"/>
      <c r="E82" s="13"/>
      <c r="F82" s="13"/>
      <c r="G82" s="13"/>
      <c r="H82" s="13"/>
      <c r="I82" s="13"/>
      <c r="J82" s="14"/>
      <c r="K82" s="14"/>
      <c r="L82" s="14"/>
      <c r="M82" s="14"/>
      <c r="N82" s="14"/>
      <c r="O82" s="14"/>
      <c r="P82" s="14"/>
      <c r="Q82" s="14"/>
      <c r="R82" s="14"/>
      <c r="S82" s="15"/>
      <c r="T82" s="15"/>
      <c r="U82" s="15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41"/>
      <c r="AG82" s="28"/>
      <c r="AH82" s="20" t="s">
        <v>83</v>
      </c>
    </row>
    <row r="83" spans="1:34" ht="39.6">
      <c r="A83" s="26">
        <v>81</v>
      </c>
      <c r="B83" s="12"/>
      <c r="C83" s="12"/>
      <c r="D83" s="12"/>
      <c r="E83" s="13"/>
      <c r="F83" s="13"/>
      <c r="G83" s="13"/>
      <c r="H83" s="13"/>
      <c r="I83" s="13"/>
      <c r="J83" s="14"/>
      <c r="K83" s="14"/>
      <c r="L83" s="14"/>
      <c r="M83" s="14"/>
      <c r="N83" s="14"/>
      <c r="O83" s="14"/>
      <c r="P83" s="14"/>
      <c r="Q83" s="14"/>
      <c r="R83" s="14"/>
      <c r="S83" s="15"/>
      <c r="T83" s="15"/>
      <c r="U83" s="15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F83" s="41"/>
      <c r="AG83" s="28"/>
      <c r="AH83" s="20" t="s">
        <v>83</v>
      </c>
    </row>
    <row r="84" spans="1:34" ht="39.6">
      <c r="A84" s="26">
        <v>82</v>
      </c>
      <c r="B84" s="12"/>
      <c r="C84" s="12"/>
      <c r="D84" s="12"/>
      <c r="E84" s="13"/>
      <c r="F84" s="13"/>
      <c r="G84" s="13"/>
      <c r="H84" s="13"/>
      <c r="I84" s="13"/>
      <c r="J84" s="14"/>
      <c r="K84" s="14"/>
      <c r="L84" s="14"/>
      <c r="M84" s="14"/>
      <c r="N84" s="14"/>
      <c r="O84" s="14"/>
      <c r="P84" s="14"/>
      <c r="Q84" s="14"/>
      <c r="R84" s="14"/>
      <c r="S84" s="15"/>
      <c r="T84" s="15"/>
      <c r="U84" s="15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F84" s="41"/>
      <c r="AG84" s="28"/>
      <c r="AH84" s="20" t="s">
        <v>83</v>
      </c>
    </row>
    <row r="85" spans="1:34" ht="39.6">
      <c r="A85" s="26">
        <v>83</v>
      </c>
      <c r="B85" s="12"/>
      <c r="C85" s="12"/>
      <c r="D85" s="12"/>
      <c r="E85" s="13"/>
      <c r="F85" s="13"/>
      <c r="G85" s="13"/>
      <c r="H85" s="13"/>
      <c r="I85" s="13"/>
      <c r="J85" s="14"/>
      <c r="K85" s="14"/>
      <c r="L85" s="14"/>
      <c r="M85" s="14"/>
      <c r="N85" s="14"/>
      <c r="O85" s="14"/>
      <c r="P85" s="14"/>
      <c r="Q85" s="14"/>
      <c r="R85" s="14"/>
      <c r="S85" s="15"/>
      <c r="T85" s="15"/>
      <c r="U85" s="15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F85" s="41"/>
      <c r="AG85" s="28"/>
      <c r="AH85" s="20" t="s">
        <v>83</v>
      </c>
    </row>
    <row r="86" spans="1:34" ht="39.6">
      <c r="A86" s="26">
        <v>84</v>
      </c>
      <c r="B86" s="12"/>
      <c r="C86" s="12"/>
      <c r="D86" s="12"/>
      <c r="E86" s="13"/>
      <c r="F86" s="13"/>
      <c r="G86" s="13"/>
      <c r="H86" s="13"/>
      <c r="I86" s="13"/>
      <c r="J86" s="14"/>
      <c r="K86" s="14"/>
      <c r="L86" s="14"/>
      <c r="M86" s="14"/>
      <c r="N86" s="14"/>
      <c r="O86" s="14"/>
      <c r="P86" s="14"/>
      <c r="Q86" s="14"/>
      <c r="R86" s="14"/>
      <c r="S86" s="15"/>
      <c r="T86" s="15"/>
      <c r="U86" s="15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F86" s="41"/>
      <c r="AG86" s="28"/>
      <c r="AH86" s="20" t="s">
        <v>83</v>
      </c>
    </row>
    <row r="87" spans="1:34" ht="39.6">
      <c r="A87" s="26">
        <v>85</v>
      </c>
      <c r="B87" s="12"/>
      <c r="C87" s="12"/>
      <c r="D87" s="12"/>
      <c r="E87" s="13"/>
      <c r="F87" s="13"/>
      <c r="G87" s="13"/>
      <c r="H87" s="13"/>
      <c r="I87" s="13"/>
      <c r="J87" s="14"/>
      <c r="K87" s="14"/>
      <c r="L87" s="14"/>
      <c r="M87" s="14"/>
      <c r="N87" s="14"/>
      <c r="O87" s="14"/>
      <c r="P87" s="14"/>
      <c r="Q87" s="14"/>
      <c r="R87" s="14"/>
      <c r="S87" s="15"/>
      <c r="T87" s="15"/>
      <c r="U87" s="15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F87" s="41"/>
      <c r="AG87" s="28"/>
      <c r="AH87" s="20" t="s">
        <v>83</v>
      </c>
    </row>
    <row r="88" spans="1:34" ht="39.6">
      <c r="A88" s="26">
        <v>86</v>
      </c>
      <c r="B88" s="12"/>
      <c r="C88" s="12"/>
      <c r="D88" s="12"/>
      <c r="E88" s="13"/>
      <c r="F88" s="13"/>
      <c r="G88" s="13"/>
      <c r="H88" s="13"/>
      <c r="I88" s="13"/>
      <c r="J88" s="14"/>
      <c r="K88" s="14"/>
      <c r="L88" s="14"/>
      <c r="M88" s="14"/>
      <c r="N88" s="14"/>
      <c r="O88" s="14"/>
      <c r="P88" s="14"/>
      <c r="Q88" s="14"/>
      <c r="R88" s="14"/>
      <c r="S88" s="15"/>
      <c r="T88" s="15"/>
      <c r="U88" s="15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F88" s="41"/>
      <c r="AG88" s="28"/>
      <c r="AH88" s="20" t="s">
        <v>83</v>
      </c>
    </row>
    <row r="89" spans="1:34" ht="39.6">
      <c r="A89" s="26">
        <v>87</v>
      </c>
      <c r="B89" s="12"/>
      <c r="C89" s="12"/>
      <c r="D89" s="12"/>
      <c r="E89" s="13"/>
      <c r="F89" s="13"/>
      <c r="G89" s="13"/>
      <c r="H89" s="13"/>
      <c r="I89" s="13"/>
      <c r="J89" s="14"/>
      <c r="K89" s="14"/>
      <c r="L89" s="14"/>
      <c r="M89" s="14"/>
      <c r="N89" s="14"/>
      <c r="O89" s="14"/>
      <c r="P89" s="14"/>
      <c r="Q89" s="14"/>
      <c r="R89" s="14"/>
      <c r="S89" s="15"/>
      <c r="T89" s="15"/>
      <c r="U89" s="15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F89" s="41"/>
      <c r="AG89" s="28"/>
      <c r="AH89" s="20" t="s">
        <v>83</v>
      </c>
    </row>
    <row r="90" spans="1:34" ht="39.6">
      <c r="A90" s="26">
        <v>88</v>
      </c>
      <c r="B90" s="12"/>
      <c r="C90" s="12"/>
      <c r="D90" s="12"/>
      <c r="E90" s="13"/>
      <c r="F90" s="13"/>
      <c r="G90" s="13"/>
      <c r="H90" s="13"/>
      <c r="I90" s="13"/>
      <c r="J90" s="14"/>
      <c r="K90" s="14"/>
      <c r="L90" s="14"/>
      <c r="M90" s="14"/>
      <c r="N90" s="14"/>
      <c r="O90" s="14"/>
      <c r="P90" s="14"/>
      <c r="Q90" s="14"/>
      <c r="R90" s="14"/>
      <c r="S90" s="15"/>
      <c r="T90" s="15"/>
      <c r="U90" s="15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F90" s="41"/>
      <c r="AG90" s="28"/>
      <c r="AH90" s="20" t="s">
        <v>83</v>
      </c>
    </row>
    <row r="91" spans="1:34" ht="39.6">
      <c r="A91" s="26">
        <v>89</v>
      </c>
      <c r="B91" s="12"/>
      <c r="C91" s="12"/>
      <c r="D91" s="12"/>
      <c r="E91" s="13"/>
      <c r="F91" s="13"/>
      <c r="G91" s="13"/>
      <c r="H91" s="13"/>
      <c r="I91" s="13"/>
      <c r="J91" s="14"/>
      <c r="K91" s="14"/>
      <c r="L91" s="14"/>
      <c r="M91" s="14"/>
      <c r="N91" s="14"/>
      <c r="O91" s="14"/>
      <c r="P91" s="14"/>
      <c r="Q91" s="14"/>
      <c r="R91" s="14"/>
      <c r="S91" s="15"/>
      <c r="T91" s="15"/>
      <c r="U91" s="15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F91" s="41"/>
      <c r="AG91" s="28"/>
      <c r="AH91" s="20" t="s">
        <v>83</v>
      </c>
    </row>
    <row r="92" spans="1:34" ht="39.6">
      <c r="A92" s="26">
        <v>90</v>
      </c>
      <c r="B92" s="12"/>
      <c r="C92" s="12"/>
      <c r="D92" s="12"/>
      <c r="E92" s="13"/>
      <c r="F92" s="13"/>
      <c r="G92" s="13"/>
      <c r="H92" s="13"/>
      <c r="I92" s="13"/>
      <c r="J92" s="14"/>
      <c r="K92" s="14"/>
      <c r="L92" s="14"/>
      <c r="M92" s="14"/>
      <c r="N92" s="14"/>
      <c r="O92" s="14"/>
      <c r="P92" s="14"/>
      <c r="Q92" s="14"/>
      <c r="R92" s="14"/>
      <c r="S92" s="15"/>
      <c r="T92" s="15"/>
      <c r="U92" s="15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F92" s="41"/>
      <c r="AG92" s="28"/>
      <c r="AH92" s="20" t="s">
        <v>83</v>
      </c>
    </row>
    <row r="93" spans="1:34" ht="39.6">
      <c r="A93" s="26">
        <v>91</v>
      </c>
      <c r="B93" s="12"/>
      <c r="C93" s="12"/>
      <c r="D93" s="12"/>
      <c r="E93" s="13"/>
      <c r="F93" s="13"/>
      <c r="G93" s="13"/>
      <c r="H93" s="13"/>
      <c r="I93" s="13"/>
      <c r="J93" s="14"/>
      <c r="K93" s="14"/>
      <c r="L93" s="14"/>
      <c r="M93" s="14"/>
      <c r="N93" s="14"/>
      <c r="O93" s="14"/>
      <c r="P93" s="14"/>
      <c r="Q93" s="14"/>
      <c r="R93" s="14"/>
      <c r="S93" s="15"/>
      <c r="T93" s="15"/>
      <c r="U93" s="15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F93" s="41"/>
      <c r="AG93" s="28"/>
      <c r="AH93" s="20" t="s">
        <v>83</v>
      </c>
    </row>
    <row r="94" spans="1:34" ht="39.6">
      <c r="A94" s="26">
        <v>92</v>
      </c>
      <c r="B94" s="12"/>
      <c r="C94" s="12"/>
      <c r="D94" s="12"/>
      <c r="E94" s="13"/>
      <c r="F94" s="13"/>
      <c r="G94" s="13"/>
      <c r="H94" s="13"/>
      <c r="I94" s="13"/>
      <c r="J94" s="14"/>
      <c r="K94" s="14"/>
      <c r="L94" s="14"/>
      <c r="M94" s="14"/>
      <c r="N94" s="14"/>
      <c r="O94" s="14"/>
      <c r="P94" s="14"/>
      <c r="Q94" s="14"/>
      <c r="R94" s="14"/>
      <c r="S94" s="15"/>
      <c r="T94" s="15"/>
      <c r="U94" s="15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F94" s="41"/>
      <c r="AG94" s="28"/>
      <c r="AH94" s="20" t="s">
        <v>83</v>
      </c>
    </row>
    <row r="95" spans="1:34" ht="39.6">
      <c r="A95" s="26">
        <v>93</v>
      </c>
      <c r="B95" s="12"/>
      <c r="C95" s="12"/>
      <c r="D95" s="12"/>
      <c r="E95" s="13"/>
      <c r="F95" s="13"/>
      <c r="G95" s="13"/>
      <c r="H95" s="13"/>
      <c r="I95" s="13"/>
      <c r="J95" s="14"/>
      <c r="K95" s="14"/>
      <c r="L95" s="14"/>
      <c r="M95" s="14"/>
      <c r="N95" s="14"/>
      <c r="O95" s="14"/>
      <c r="P95" s="14"/>
      <c r="Q95" s="14"/>
      <c r="R95" s="14"/>
      <c r="S95" s="15"/>
      <c r="T95" s="15"/>
      <c r="U95" s="15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F95" s="41"/>
      <c r="AG95" s="28"/>
      <c r="AH95" s="20" t="s">
        <v>83</v>
      </c>
    </row>
    <row r="96" spans="1:34" ht="39.6">
      <c r="A96" s="26">
        <v>94</v>
      </c>
      <c r="B96" s="12"/>
      <c r="C96" s="12"/>
      <c r="D96" s="12"/>
      <c r="E96" s="13"/>
      <c r="F96" s="13"/>
      <c r="G96" s="13"/>
      <c r="H96" s="13"/>
      <c r="I96" s="13"/>
      <c r="J96" s="14"/>
      <c r="K96" s="14"/>
      <c r="L96" s="14"/>
      <c r="M96" s="14"/>
      <c r="N96" s="14"/>
      <c r="O96" s="14"/>
      <c r="P96" s="14"/>
      <c r="Q96" s="14"/>
      <c r="R96" s="14"/>
      <c r="S96" s="15"/>
      <c r="T96" s="15"/>
      <c r="U96" s="15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F96" s="41"/>
      <c r="AG96" s="28"/>
      <c r="AH96" s="20" t="s">
        <v>83</v>
      </c>
    </row>
    <row r="97" spans="1:34" ht="39.6">
      <c r="A97" s="26">
        <v>95</v>
      </c>
      <c r="B97" s="12"/>
      <c r="C97" s="12"/>
      <c r="D97" s="12"/>
      <c r="E97" s="13"/>
      <c r="F97" s="13"/>
      <c r="G97" s="13"/>
      <c r="H97" s="13"/>
      <c r="I97" s="13"/>
      <c r="J97" s="14"/>
      <c r="K97" s="14"/>
      <c r="L97" s="14"/>
      <c r="M97" s="14"/>
      <c r="N97" s="14"/>
      <c r="O97" s="14"/>
      <c r="P97" s="14"/>
      <c r="Q97" s="14"/>
      <c r="R97" s="14"/>
      <c r="S97" s="15"/>
      <c r="T97" s="15"/>
      <c r="U97" s="15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F97" s="41"/>
      <c r="AG97" s="28"/>
      <c r="AH97" s="20" t="s">
        <v>83</v>
      </c>
    </row>
    <row r="98" spans="1:34" ht="39.6">
      <c r="A98" s="26">
        <v>96</v>
      </c>
      <c r="B98" s="12"/>
      <c r="C98" s="12"/>
      <c r="D98" s="12"/>
      <c r="E98" s="13"/>
      <c r="F98" s="13"/>
      <c r="G98" s="13"/>
      <c r="H98" s="13"/>
      <c r="I98" s="13"/>
      <c r="J98" s="14"/>
      <c r="K98" s="14"/>
      <c r="L98" s="14"/>
      <c r="M98" s="14"/>
      <c r="N98" s="14"/>
      <c r="O98" s="14"/>
      <c r="P98" s="14"/>
      <c r="Q98" s="14"/>
      <c r="R98" s="14"/>
      <c r="S98" s="15"/>
      <c r="T98" s="15"/>
      <c r="U98" s="15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1"/>
      <c r="AG98" s="28"/>
      <c r="AH98" s="20" t="s">
        <v>83</v>
      </c>
    </row>
    <row r="99" spans="1:34" ht="39.6">
      <c r="A99" s="26">
        <v>97</v>
      </c>
      <c r="B99" s="12"/>
      <c r="C99" s="12"/>
      <c r="D99" s="12"/>
      <c r="E99" s="13"/>
      <c r="F99" s="13"/>
      <c r="G99" s="13"/>
      <c r="H99" s="13"/>
      <c r="I99" s="13"/>
      <c r="J99" s="14"/>
      <c r="K99" s="14"/>
      <c r="L99" s="14"/>
      <c r="M99" s="14"/>
      <c r="N99" s="14"/>
      <c r="O99" s="14"/>
      <c r="P99" s="14"/>
      <c r="Q99" s="14"/>
      <c r="R99" s="14"/>
      <c r="S99" s="15"/>
      <c r="T99" s="15"/>
      <c r="U99" s="15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F99" s="41"/>
      <c r="AG99" s="28"/>
      <c r="AH99" s="20" t="s">
        <v>83</v>
      </c>
    </row>
    <row r="100" spans="1:34" ht="39.6">
      <c r="A100" s="26">
        <v>98</v>
      </c>
      <c r="B100" s="12"/>
      <c r="C100" s="12"/>
      <c r="D100" s="12"/>
      <c r="E100" s="13"/>
      <c r="F100" s="13"/>
      <c r="G100" s="13"/>
      <c r="H100" s="13"/>
      <c r="I100" s="13"/>
      <c r="J100" s="14"/>
      <c r="K100" s="14"/>
      <c r="L100" s="14"/>
      <c r="M100" s="14"/>
      <c r="N100" s="14"/>
      <c r="O100" s="14"/>
      <c r="P100" s="14"/>
      <c r="Q100" s="14"/>
      <c r="R100" s="14"/>
      <c r="S100" s="15"/>
      <c r="T100" s="15"/>
      <c r="U100" s="15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F100" s="41"/>
      <c r="AG100" s="28"/>
      <c r="AH100" s="20" t="s">
        <v>83</v>
      </c>
    </row>
    <row r="101" spans="1:34" ht="39.6">
      <c r="A101" s="26">
        <v>99</v>
      </c>
      <c r="B101" s="12"/>
      <c r="C101" s="12"/>
      <c r="D101" s="12"/>
      <c r="E101" s="13"/>
      <c r="F101" s="13"/>
      <c r="G101" s="13"/>
      <c r="H101" s="13"/>
      <c r="I101" s="13"/>
      <c r="J101" s="14"/>
      <c r="K101" s="14"/>
      <c r="L101" s="14"/>
      <c r="M101" s="14"/>
      <c r="N101" s="14"/>
      <c r="O101" s="14"/>
      <c r="P101" s="14"/>
      <c r="Q101" s="14"/>
      <c r="R101" s="14"/>
      <c r="S101" s="15"/>
      <c r="T101" s="15"/>
      <c r="U101" s="15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1"/>
      <c r="AG101" s="28"/>
      <c r="AH101" s="20" t="s">
        <v>83</v>
      </c>
    </row>
    <row r="102" spans="1:34" ht="39.6">
      <c r="A102" s="26">
        <v>100</v>
      </c>
      <c r="B102" s="12"/>
      <c r="C102" s="12"/>
      <c r="D102" s="12"/>
      <c r="E102" s="13"/>
      <c r="F102" s="13"/>
      <c r="G102" s="13"/>
      <c r="H102" s="13"/>
      <c r="I102" s="13"/>
      <c r="J102" s="14"/>
      <c r="K102" s="14"/>
      <c r="L102" s="14"/>
      <c r="M102" s="14"/>
      <c r="N102" s="14"/>
      <c r="O102" s="14"/>
      <c r="P102" s="14"/>
      <c r="Q102" s="14"/>
      <c r="R102" s="14"/>
      <c r="S102" s="15"/>
      <c r="T102" s="15"/>
      <c r="U102" s="15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1"/>
      <c r="AG102" s="28"/>
      <c r="AH102" s="20" t="s">
        <v>83</v>
      </c>
    </row>
  </sheetData>
  <sheetProtection algorithmName="SHA-512" hashValue="43CifZA93txM6O6sSLce1jUPOgfd+e+11e0D3I8F5VoTODdnGjDoXWMFEd/ZuzUL4tba62GKM9W3QY76bZRsFQ==" saltValue="qJX8YcszNnfZ1mZnse8pZg==" spinCount="100000" sheet="1" deleteColumns="0" deleteRows="0" selectLockedCells="1"/>
  <mergeCells count="14">
    <mergeCell ref="Y1:AC1"/>
    <mergeCell ref="AG1:AG2"/>
    <mergeCell ref="B1:B2"/>
    <mergeCell ref="A1:A2"/>
    <mergeCell ref="I1:I2"/>
    <mergeCell ref="J1:R1"/>
    <mergeCell ref="S1:U1"/>
    <mergeCell ref="D1:D2"/>
    <mergeCell ref="C1:C2"/>
    <mergeCell ref="H1:H2"/>
    <mergeCell ref="G1:G2"/>
    <mergeCell ref="F1:F2"/>
    <mergeCell ref="E1:E2"/>
    <mergeCell ref="W1:X1"/>
  </mergeCells>
  <phoneticPr fontId="1"/>
  <dataValidations count="7">
    <dataValidation type="list" allowBlank="1" showInputMessage="1" showErrorMessage="1" sqref="I3:I102" xr:uid="{2C5D1865-161D-A742-93F7-582F30CB763C}">
      <formula1>"男,女"</formula1>
    </dataValidation>
    <dataValidation type="list" allowBlank="1" showInputMessage="1" showErrorMessage="1" sqref="J3:R102" xr:uid="{4D5F808A-982A-C545-A98D-58457ACDD6BC}">
      <formula1>"5,4,3,2,1"</formula1>
    </dataValidation>
    <dataValidation type="whole" allowBlank="1" showInputMessage="1" showErrorMessage="1" sqref="S3:U102" xr:uid="{E6F9DAD6-442B-0F40-98A2-EDB8A0FDC763}">
      <formula1>0</formula1>
      <formula2>300</formula2>
    </dataValidation>
    <dataValidation type="list" allowBlank="1" showInputMessage="1" showErrorMessage="1" sqref="D3:D102" xr:uid="{AD989A73-81F0-2644-BBD4-53059CCE0BA4}">
      <formula1>"学業特待Ⅰ,学業特待Ⅱ,学業特待Ⅲ"</formula1>
    </dataValidation>
    <dataValidation type="list" allowBlank="1" showInputMessage="1" showErrorMessage="1" sqref="V3:AF102" xr:uid="{90973A99-1077-6442-ABB8-85234D0051D5}">
      <formula1>V$2</formula1>
    </dataValidation>
    <dataValidation type="list" allowBlank="1" showInputMessage="1" showErrorMessage="1" sqref="B3:B102" xr:uid="{24E92E7F-4F68-4923-BBB5-5D805CE6A76E}">
      <formula1>"ハイパーコース,アドバンストコース,アグレッシブコース"</formula1>
    </dataValidation>
    <dataValidation type="list" allowBlank="1" showInputMessage="1" showErrorMessage="1" sqref="C3:C102" xr:uid="{1C97ED20-2F7C-4A2A-AAA0-74558FB1D88B}">
      <formula1>"A推薦(単願),B推薦(併願),C推薦(第一志望),併願優遇"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FB020-400C-D34B-8B20-4ADF3A2825A5}">
  <sheetPr>
    <tabColor rgb="FFFFFF00"/>
  </sheetPr>
  <dimension ref="A1:AN1860"/>
  <sheetViews>
    <sheetView zoomScaleNormal="100" workbookViewId="0">
      <pane xSplit="1" topLeftCell="B1" activePane="topRight" state="frozen"/>
      <selection pane="topRight" activeCell="A1815" sqref="A1:XFD1048576"/>
    </sheetView>
  </sheetViews>
  <sheetFormatPr defaultColWidth="10.7265625" defaultRowHeight="6" customHeight="1"/>
  <cols>
    <col min="1" max="1" width="2.81640625" style="1" customWidth="1"/>
    <col min="2" max="11" width="2.1796875" style="1" customWidth="1"/>
    <col min="12" max="12" width="7.1796875" style="8" customWidth="1"/>
    <col min="13" max="13" width="12.7265625" style="8" customWidth="1"/>
    <col min="14" max="15" width="1.81640625" style="1" customWidth="1"/>
    <col min="16" max="23" width="3.54296875" style="1" customWidth="1"/>
    <col min="24" max="33" width="4.26953125" style="1" customWidth="1"/>
    <col min="34" max="34" width="3.54296875" style="1" customWidth="1"/>
    <col min="35" max="39" width="1" style="1" customWidth="1"/>
    <col min="40" max="16384" width="10.7265625" style="1"/>
  </cols>
  <sheetData>
    <row r="1" spans="1:34" ht="6" customHeight="1">
      <c r="A1" s="199" t="s">
        <v>118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201" t="s">
        <v>24</v>
      </c>
      <c r="T1" s="201"/>
      <c r="U1" s="201"/>
      <c r="V1" s="201"/>
      <c r="W1" s="201"/>
      <c r="X1" s="201"/>
      <c r="Y1" s="201"/>
      <c r="Z1" s="201"/>
      <c r="AA1" s="30"/>
      <c r="AB1" s="33"/>
      <c r="AC1" s="79" t="s">
        <v>22</v>
      </c>
      <c r="AD1" s="79"/>
      <c r="AE1" s="79"/>
      <c r="AF1" s="160" t="s">
        <v>23</v>
      </c>
      <c r="AG1" s="160"/>
      <c r="AH1" s="160"/>
    </row>
    <row r="2" spans="1:34" ht="6" customHeight="1">
      <c r="A2" s="199"/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201"/>
      <c r="T2" s="201"/>
      <c r="U2" s="201"/>
      <c r="V2" s="201"/>
      <c r="W2" s="201"/>
      <c r="X2" s="201"/>
      <c r="Y2" s="201"/>
      <c r="Z2" s="201"/>
      <c r="AA2" s="30"/>
      <c r="AB2" s="33"/>
      <c r="AC2" s="79"/>
      <c r="AD2" s="79"/>
      <c r="AE2" s="79"/>
      <c r="AF2" s="160"/>
      <c r="AG2" s="160"/>
      <c r="AH2" s="160"/>
    </row>
    <row r="3" spans="1:34" ht="6" customHeight="1" thickBot="1">
      <c r="A3" s="200"/>
      <c r="B3" s="200"/>
      <c r="C3" s="200"/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2"/>
      <c r="T3" s="202"/>
      <c r="U3" s="202"/>
      <c r="V3" s="202"/>
      <c r="W3" s="202"/>
      <c r="X3" s="202"/>
      <c r="Y3" s="202"/>
      <c r="Z3" s="202"/>
      <c r="AA3" s="31"/>
      <c r="AB3" s="34"/>
      <c r="AC3" s="80"/>
      <c r="AD3" s="80"/>
      <c r="AE3" s="80"/>
      <c r="AF3" s="161"/>
      <c r="AG3" s="161"/>
      <c r="AH3" s="161"/>
    </row>
    <row r="4" spans="1:34" ht="6" customHeight="1" thickBot="1">
      <c r="A4" s="203"/>
      <c r="B4" s="98" t="s">
        <v>57</v>
      </c>
      <c r="C4" s="99"/>
      <c r="D4" s="100"/>
      <c r="E4" s="204" t="s">
        <v>58</v>
      </c>
      <c r="F4" s="92"/>
      <c r="G4" s="92"/>
      <c r="H4" s="205"/>
      <c r="I4" s="98" t="s">
        <v>59</v>
      </c>
      <c r="J4" s="99"/>
      <c r="K4" s="100"/>
      <c r="L4" s="98" t="s">
        <v>60</v>
      </c>
      <c r="M4" s="207"/>
      <c r="N4" s="207"/>
      <c r="O4" s="189"/>
      <c r="P4" s="149" t="s">
        <v>61</v>
      </c>
      <c r="Q4" s="150"/>
      <c r="R4" s="150"/>
      <c r="S4" s="150"/>
      <c r="T4" s="150"/>
      <c r="U4" s="150"/>
      <c r="V4" s="98" t="s">
        <v>62</v>
      </c>
      <c r="W4" s="189"/>
      <c r="X4" s="98" t="s">
        <v>63</v>
      </c>
      <c r="Y4" s="99"/>
      <c r="Z4" s="99"/>
      <c r="AA4" s="99"/>
      <c r="AB4" s="99"/>
      <c r="AC4" s="100"/>
      <c r="AD4" s="98" t="s">
        <v>89</v>
      </c>
      <c r="AE4" s="99"/>
      <c r="AF4" s="99"/>
      <c r="AG4" s="100"/>
      <c r="AH4" s="169"/>
    </row>
    <row r="5" spans="1:34" ht="6" customHeight="1" thickBot="1">
      <c r="A5" s="203"/>
      <c r="B5" s="101"/>
      <c r="C5" s="102"/>
      <c r="D5" s="103"/>
      <c r="E5" s="89"/>
      <c r="F5" s="71"/>
      <c r="G5" s="71"/>
      <c r="H5" s="206"/>
      <c r="I5" s="101"/>
      <c r="J5" s="102"/>
      <c r="K5" s="103"/>
      <c r="L5" s="190"/>
      <c r="M5" s="208"/>
      <c r="N5" s="208"/>
      <c r="O5" s="191"/>
      <c r="P5" s="151"/>
      <c r="Q5" s="151"/>
      <c r="R5" s="151"/>
      <c r="S5" s="151"/>
      <c r="T5" s="151"/>
      <c r="U5" s="151"/>
      <c r="V5" s="190"/>
      <c r="W5" s="191"/>
      <c r="X5" s="101"/>
      <c r="Y5" s="102"/>
      <c r="Z5" s="102"/>
      <c r="AA5" s="102"/>
      <c r="AB5" s="102"/>
      <c r="AC5" s="103"/>
      <c r="AD5" s="101"/>
      <c r="AE5" s="102"/>
      <c r="AF5" s="102"/>
      <c r="AG5" s="103"/>
      <c r="AH5" s="170"/>
    </row>
    <row r="6" spans="1:34" ht="6" customHeight="1" thickBot="1">
      <c r="A6" s="203"/>
      <c r="B6" s="101"/>
      <c r="C6" s="102"/>
      <c r="D6" s="103"/>
      <c r="E6" s="89"/>
      <c r="F6" s="71"/>
      <c r="G6" s="71"/>
      <c r="H6" s="206"/>
      <c r="I6" s="101"/>
      <c r="J6" s="102"/>
      <c r="K6" s="103"/>
      <c r="L6" s="190"/>
      <c r="M6" s="208"/>
      <c r="N6" s="208"/>
      <c r="O6" s="191"/>
      <c r="P6" s="152"/>
      <c r="Q6" s="152"/>
      <c r="R6" s="152"/>
      <c r="S6" s="152"/>
      <c r="T6" s="152"/>
      <c r="U6" s="152"/>
      <c r="V6" s="190"/>
      <c r="W6" s="191"/>
      <c r="X6" s="101"/>
      <c r="Y6" s="102"/>
      <c r="Z6" s="102"/>
      <c r="AA6" s="102"/>
      <c r="AB6" s="102"/>
      <c r="AC6" s="103"/>
      <c r="AD6" s="101"/>
      <c r="AE6" s="102"/>
      <c r="AF6" s="102"/>
      <c r="AG6" s="103"/>
      <c r="AH6" s="170"/>
    </row>
    <row r="7" spans="1:34" ht="6" customHeight="1" thickBot="1">
      <c r="A7" s="203"/>
      <c r="B7" s="101"/>
      <c r="C7" s="102"/>
      <c r="D7" s="103"/>
      <c r="E7" s="89"/>
      <c r="F7" s="71"/>
      <c r="G7" s="71"/>
      <c r="H7" s="206"/>
      <c r="I7" s="101"/>
      <c r="J7" s="102"/>
      <c r="K7" s="103"/>
      <c r="L7" s="190"/>
      <c r="M7" s="208"/>
      <c r="N7" s="208"/>
      <c r="O7" s="191"/>
      <c r="P7" s="152"/>
      <c r="Q7" s="152"/>
      <c r="R7" s="152"/>
      <c r="S7" s="152"/>
      <c r="T7" s="152"/>
      <c r="U7" s="152"/>
      <c r="V7" s="190"/>
      <c r="W7" s="191"/>
      <c r="X7" s="101"/>
      <c r="Y7" s="102"/>
      <c r="Z7" s="102"/>
      <c r="AA7" s="102"/>
      <c r="AB7" s="102"/>
      <c r="AC7" s="103"/>
      <c r="AD7" s="101"/>
      <c r="AE7" s="102"/>
      <c r="AF7" s="102"/>
      <c r="AG7" s="103"/>
      <c r="AH7" s="170"/>
    </row>
    <row r="8" spans="1:34" ht="6" customHeight="1" thickBot="1">
      <c r="A8" s="203"/>
      <c r="B8" s="101"/>
      <c r="C8" s="102"/>
      <c r="D8" s="103"/>
      <c r="E8" s="89"/>
      <c r="F8" s="71"/>
      <c r="G8" s="71"/>
      <c r="H8" s="206"/>
      <c r="I8" s="101"/>
      <c r="J8" s="102"/>
      <c r="K8" s="103"/>
      <c r="L8" s="190"/>
      <c r="M8" s="208"/>
      <c r="N8" s="208"/>
      <c r="O8" s="191"/>
      <c r="P8" s="152"/>
      <c r="Q8" s="152"/>
      <c r="R8" s="152"/>
      <c r="S8" s="152"/>
      <c r="T8" s="152"/>
      <c r="U8" s="152"/>
      <c r="V8" s="190"/>
      <c r="W8" s="191"/>
      <c r="X8" s="101"/>
      <c r="Y8" s="102"/>
      <c r="Z8" s="102"/>
      <c r="AA8" s="102"/>
      <c r="AB8" s="102"/>
      <c r="AC8" s="103"/>
      <c r="AD8" s="101"/>
      <c r="AE8" s="102"/>
      <c r="AF8" s="102"/>
      <c r="AG8" s="103"/>
      <c r="AH8" s="170"/>
    </row>
    <row r="9" spans="1:34" ht="6" customHeight="1" thickBot="1">
      <c r="A9" s="203"/>
      <c r="B9" s="101"/>
      <c r="C9" s="102"/>
      <c r="D9" s="103"/>
      <c r="E9" s="178" t="s">
        <v>21</v>
      </c>
      <c r="F9" s="179"/>
      <c r="G9" s="180"/>
      <c r="H9" s="175" t="s">
        <v>107</v>
      </c>
      <c r="I9" s="101"/>
      <c r="J9" s="102"/>
      <c r="K9" s="103"/>
      <c r="L9" s="190"/>
      <c r="M9" s="208"/>
      <c r="N9" s="208"/>
      <c r="O9" s="191"/>
      <c r="P9" s="152"/>
      <c r="Q9" s="152"/>
      <c r="R9" s="152"/>
      <c r="S9" s="152"/>
      <c r="T9" s="152"/>
      <c r="U9" s="152"/>
      <c r="V9" s="190"/>
      <c r="W9" s="191"/>
      <c r="X9" s="101"/>
      <c r="Y9" s="102"/>
      <c r="Z9" s="102"/>
      <c r="AA9" s="102"/>
      <c r="AB9" s="102"/>
      <c r="AC9" s="103"/>
      <c r="AD9" s="101"/>
      <c r="AE9" s="102"/>
      <c r="AF9" s="102"/>
      <c r="AG9" s="103"/>
      <c r="AH9" s="170"/>
    </row>
    <row r="10" spans="1:34" ht="6" customHeight="1" thickBot="1">
      <c r="A10" s="203"/>
      <c r="B10" s="101"/>
      <c r="C10" s="102"/>
      <c r="D10" s="103"/>
      <c r="E10" s="181"/>
      <c r="F10" s="182"/>
      <c r="G10" s="183"/>
      <c r="H10" s="176"/>
      <c r="I10" s="101"/>
      <c r="J10" s="102"/>
      <c r="K10" s="103"/>
      <c r="L10" s="190"/>
      <c r="M10" s="208"/>
      <c r="N10" s="208"/>
      <c r="O10" s="191"/>
      <c r="P10" s="152"/>
      <c r="Q10" s="152"/>
      <c r="R10" s="152"/>
      <c r="S10" s="152"/>
      <c r="T10" s="152"/>
      <c r="U10" s="152"/>
      <c r="V10" s="190"/>
      <c r="W10" s="191"/>
      <c r="X10" s="101"/>
      <c r="Y10" s="102"/>
      <c r="Z10" s="102"/>
      <c r="AA10" s="102"/>
      <c r="AB10" s="102"/>
      <c r="AC10" s="103"/>
      <c r="AD10" s="101"/>
      <c r="AE10" s="102"/>
      <c r="AF10" s="102"/>
      <c r="AG10" s="103"/>
      <c r="AH10" s="170"/>
    </row>
    <row r="11" spans="1:34" ht="6" customHeight="1" thickBot="1">
      <c r="A11" s="203"/>
      <c r="B11" s="104"/>
      <c r="C11" s="105"/>
      <c r="D11" s="106"/>
      <c r="E11" s="184"/>
      <c r="F11" s="185"/>
      <c r="G11" s="186"/>
      <c r="H11" s="177"/>
      <c r="I11" s="104"/>
      <c r="J11" s="105"/>
      <c r="K11" s="106"/>
      <c r="L11" s="209"/>
      <c r="M11" s="210"/>
      <c r="N11" s="210"/>
      <c r="O11" s="211"/>
      <c r="P11" s="152"/>
      <c r="Q11" s="152"/>
      <c r="R11" s="152"/>
      <c r="S11" s="152"/>
      <c r="T11" s="152"/>
      <c r="U11" s="152"/>
      <c r="V11" s="190"/>
      <c r="W11" s="191"/>
      <c r="X11" s="104"/>
      <c r="Y11" s="105"/>
      <c r="Z11" s="105"/>
      <c r="AA11" s="105"/>
      <c r="AB11" s="105"/>
      <c r="AC11" s="106"/>
      <c r="AD11" s="104"/>
      <c r="AE11" s="105"/>
      <c r="AF11" s="105"/>
      <c r="AG11" s="106"/>
      <c r="AH11" s="171"/>
    </row>
    <row r="12" spans="1:34" ht="6" customHeight="1" thickBot="1">
      <c r="A12" s="192" t="s">
        <v>41</v>
      </c>
      <c r="B12" s="323" t="s">
        <v>102</v>
      </c>
      <c r="C12" s="326" t="s">
        <v>65</v>
      </c>
      <c r="D12" s="329" t="s">
        <v>65</v>
      </c>
      <c r="E12" s="193" t="s">
        <v>108</v>
      </c>
      <c r="F12" s="196"/>
      <c r="G12" s="196"/>
      <c r="H12" s="213"/>
      <c r="I12" s="323"/>
      <c r="J12" s="326" t="s">
        <v>64</v>
      </c>
      <c r="K12" s="329" t="s">
        <v>65</v>
      </c>
      <c r="L12" s="216" t="s">
        <v>13</v>
      </c>
      <c r="M12" s="217"/>
      <c r="N12" s="222" t="s">
        <v>56</v>
      </c>
      <c r="O12" s="225"/>
      <c r="P12" s="109" t="s">
        <v>0</v>
      </c>
      <c r="Q12" s="109" t="s">
        <v>1</v>
      </c>
      <c r="R12" s="109" t="s">
        <v>2</v>
      </c>
      <c r="S12" s="109" t="s">
        <v>3</v>
      </c>
      <c r="T12" s="109" t="s">
        <v>6</v>
      </c>
      <c r="U12" s="109" t="s">
        <v>7</v>
      </c>
      <c r="V12" s="130" t="s">
        <v>8</v>
      </c>
      <c r="W12" s="133">
        <v>1</v>
      </c>
      <c r="X12" s="91" t="s">
        <v>129</v>
      </c>
      <c r="Y12" s="92"/>
      <c r="Z12" s="92"/>
      <c r="AA12" s="93"/>
      <c r="AB12" s="36"/>
      <c r="AC12" s="205" t="s">
        <v>121</v>
      </c>
      <c r="AD12" s="317" t="s">
        <v>88</v>
      </c>
      <c r="AE12" s="317"/>
      <c r="AF12" s="317"/>
      <c r="AG12" s="318"/>
      <c r="AH12" s="162" t="s">
        <v>15</v>
      </c>
    </row>
    <row r="13" spans="1:34" ht="6" customHeight="1" thickBot="1">
      <c r="A13" s="192"/>
      <c r="B13" s="324"/>
      <c r="C13" s="327"/>
      <c r="D13" s="330"/>
      <c r="E13" s="194"/>
      <c r="F13" s="197"/>
      <c r="G13" s="197"/>
      <c r="H13" s="214"/>
      <c r="I13" s="324"/>
      <c r="J13" s="327"/>
      <c r="K13" s="330"/>
      <c r="L13" s="218"/>
      <c r="M13" s="219"/>
      <c r="N13" s="223"/>
      <c r="O13" s="226"/>
      <c r="P13" s="110"/>
      <c r="Q13" s="110"/>
      <c r="R13" s="110"/>
      <c r="S13" s="110"/>
      <c r="T13" s="110"/>
      <c r="U13" s="110"/>
      <c r="V13" s="131"/>
      <c r="W13" s="134"/>
      <c r="X13" s="89"/>
      <c r="Y13" s="71"/>
      <c r="Z13" s="71"/>
      <c r="AA13" s="94"/>
      <c r="AB13" s="37"/>
      <c r="AC13" s="206"/>
      <c r="AD13" s="319"/>
      <c r="AE13" s="319"/>
      <c r="AF13" s="319"/>
      <c r="AG13" s="320"/>
      <c r="AH13" s="163"/>
    </row>
    <row r="14" spans="1:34" ht="6" customHeight="1" thickBot="1">
      <c r="A14" s="192"/>
      <c r="B14" s="324"/>
      <c r="C14" s="327"/>
      <c r="D14" s="330"/>
      <c r="E14" s="194"/>
      <c r="F14" s="197"/>
      <c r="G14" s="197"/>
      <c r="H14" s="214"/>
      <c r="I14" s="324"/>
      <c r="J14" s="327"/>
      <c r="K14" s="330"/>
      <c r="L14" s="218"/>
      <c r="M14" s="219"/>
      <c r="N14" s="223"/>
      <c r="O14" s="226"/>
      <c r="P14" s="116">
        <v>5</v>
      </c>
      <c r="Q14" s="116">
        <v>4</v>
      </c>
      <c r="R14" s="116">
        <v>4</v>
      </c>
      <c r="S14" s="116">
        <v>4</v>
      </c>
      <c r="T14" s="116">
        <v>4</v>
      </c>
      <c r="U14" s="116">
        <v>21</v>
      </c>
      <c r="V14" s="131"/>
      <c r="W14" s="134"/>
      <c r="X14" s="89"/>
      <c r="Y14" s="71"/>
      <c r="Z14" s="71"/>
      <c r="AA14" s="94"/>
      <c r="AB14" s="37"/>
      <c r="AC14" s="206"/>
      <c r="AD14" s="319"/>
      <c r="AE14" s="319"/>
      <c r="AF14" s="319"/>
      <c r="AG14" s="320"/>
      <c r="AH14" s="163"/>
    </row>
    <row r="15" spans="1:34" ht="6" customHeight="1" thickBot="1">
      <c r="A15" s="192"/>
      <c r="B15" s="324"/>
      <c r="C15" s="327"/>
      <c r="D15" s="330"/>
      <c r="E15" s="194"/>
      <c r="F15" s="197"/>
      <c r="G15" s="197"/>
      <c r="H15" s="214"/>
      <c r="I15" s="324"/>
      <c r="J15" s="327"/>
      <c r="K15" s="330"/>
      <c r="L15" s="220"/>
      <c r="M15" s="221"/>
      <c r="N15" s="224"/>
      <c r="O15" s="227"/>
      <c r="P15" s="116"/>
      <c r="Q15" s="116"/>
      <c r="R15" s="116"/>
      <c r="S15" s="116"/>
      <c r="T15" s="116"/>
      <c r="U15" s="116"/>
      <c r="V15" s="132"/>
      <c r="W15" s="135"/>
      <c r="X15" s="89"/>
      <c r="Y15" s="71"/>
      <c r="Z15" s="71"/>
      <c r="AA15" s="94"/>
      <c r="AB15" s="37"/>
      <c r="AC15" s="206"/>
      <c r="AD15" s="319"/>
      <c r="AE15" s="319"/>
      <c r="AF15" s="319"/>
      <c r="AG15" s="320"/>
      <c r="AH15" s="163"/>
    </row>
    <row r="16" spans="1:34" ht="6" customHeight="1" thickBot="1">
      <c r="A16" s="192"/>
      <c r="B16" s="324"/>
      <c r="C16" s="327"/>
      <c r="D16" s="330"/>
      <c r="E16" s="194"/>
      <c r="F16" s="197"/>
      <c r="G16" s="197"/>
      <c r="H16" s="214"/>
      <c r="I16" s="324"/>
      <c r="J16" s="327"/>
      <c r="K16" s="330"/>
      <c r="L16" s="238" t="s">
        <v>14</v>
      </c>
      <c r="M16" s="239"/>
      <c r="N16" s="239"/>
      <c r="O16" s="240"/>
      <c r="P16" s="116"/>
      <c r="Q16" s="116"/>
      <c r="R16" s="116"/>
      <c r="S16" s="116"/>
      <c r="T16" s="116"/>
      <c r="U16" s="116"/>
      <c r="V16" s="247" t="s">
        <v>9</v>
      </c>
      <c r="W16" s="155">
        <v>0</v>
      </c>
      <c r="X16" s="89"/>
      <c r="Y16" s="71"/>
      <c r="Z16" s="71"/>
      <c r="AA16" s="94"/>
      <c r="AB16" s="37"/>
      <c r="AC16" s="206"/>
      <c r="AD16" s="319"/>
      <c r="AE16" s="319"/>
      <c r="AF16" s="319"/>
      <c r="AG16" s="320"/>
      <c r="AH16" s="172" t="s">
        <v>15</v>
      </c>
    </row>
    <row r="17" spans="1:40" ht="6" customHeight="1" thickBot="1">
      <c r="A17" s="192"/>
      <c r="B17" s="324"/>
      <c r="C17" s="327"/>
      <c r="D17" s="330"/>
      <c r="E17" s="194"/>
      <c r="F17" s="197"/>
      <c r="G17" s="197"/>
      <c r="H17" s="214"/>
      <c r="I17" s="324"/>
      <c r="J17" s="327"/>
      <c r="K17" s="330"/>
      <c r="L17" s="241"/>
      <c r="M17" s="242"/>
      <c r="N17" s="242"/>
      <c r="O17" s="243"/>
      <c r="P17" s="117"/>
      <c r="Q17" s="117"/>
      <c r="R17" s="117"/>
      <c r="S17" s="117"/>
      <c r="T17" s="117"/>
      <c r="U17" s="117"/>
      <c r="V17" s="131"/>
      <c r="W17" s="134"/>
      <c r="X17" s="89"/>
      <c r="Y17" s="71"/>
      <c r="Z17" s="71"/>
      <c r="AA17" s="95"/>
      <c r="AB17" s="38"/>
      <c r="AC17" s="206"/>
      <c r="AD17" s="319"/>
      <c r="AE17" s="319"/>
      <c r="AF17" s="319"/>
      <c r="AG17" s="320"/>
      <c r="AH17" s="173"/>
    </row>
    <row r="18" spans="1:40" ht="6" customHeight="1" thickBot="1">
      <c r="A18" s="192"/>
      <c r="B18" s="324"/>
      <c r="C18" s="327"/>
      <c r="D18" s="330"/>
      <c r="E18" s="194"/>
      <c r="F18" s="197"/>
      <c r="G18" s="197"/>
      <c r="H18" s="214"/>
      <c r="I18" s="324"/>
      <c r="J18" s="327"/>
      <c r="K18" s="330"/>
      <c r="L18" s="241"/>
      <c r="M18" s="242"/>
      <c r="N18" s="242"/>
      <c r="O18" s="243"/>
      <c r="P18" s="231" t="s">
        <v>4</v>
      </c>
      <c r="Q18" s="231" t="s">
        <v>5</v>
      </c>
      <c r="R18" s="231" t="s">
        <v>11</v>
      </c>
      <c r="S18" s="231" t="s">
        <v>12</v>
      </c>
      <c r="T18" s="232" t="s">
        <v>15</v>
      </c>
      <c r="U18" s="233"/>
      <c r="V18" s="131"/>
      <c r="W18" s="134"/>
      <c r="X18" s="89" t="s">
        <v>144</v>
      </c>
      <c r="Y18" s="71"/>
      <c r="Z18" s="71"/>
      <c r="AA18" s="96"/>
      <c r="AB18" s="42"/>
      <c r="AC18" s="73"/>
      <c r="AD18" s="319"/>
      <c r="AE18" s="319"/>
      <c r="AF18" s="319"/>
      <c r="AG18" s="320"/>
      <c r="AH18" s="173"/>
    </row>
    <row r="19" spans="1:40" ht="6" customHeight="1" thickBot="1">
      <c r="A19" s="192"/>
      <c r="B19" s="324"/>
      <c r="C19" s="327"/>
      <c r="D19" s="330"/>
      <c r="E19" s="194"/>
      <c r="F19" s="197"/>
      <c r="G19" s="197"/>
      <c r="H19" s="214"/>
      <c r="I19" s="324"/>
      <c r="J19" s="327"/>
      <c r="K19" s="330"/>
      <c r="L19" s="241"/>
      <c r="M19" s="242"/>
      <c r="N19" s="242"/>
      <c r="O19" s="243"/>
      <c r="P19" s="110"/>
      <c r="Q19" s="110"/>
      <c r="R19" s="110"/>
      <c r="S19" s="110"/>
      <c r="T19" s="234"/>
      <c r="U19" s="235"/>
      <c r="V19" s="248"/>
      <c r="W19" s="156"/>
      <c r="X19" s="89"/>
      <c r="Y19" s="71"/>
      <c r="Z19" s="71"/>
      <c r="AA19" s="94"/>
      <c r="AB19" s="37"/>
      <c r="AC19" s="73"/>
      <c r="AD19" s="319"/>
      <c r="AE19" s="319"/>
      <c r="AF19" s="319"/>
      <c r="AG19" s="320"/>
      <c r="AH19" s="230"/>
    </row>
    <row r="20" spans="1:40" ht="6" customHeight="1" thickBot="1">
      <c r="A20" s="192"/>
      <c r="B20" s="324"/>
      <c r="C20" s="327"/>
      <c r="D20" s="330"/>
      <c r="E20" s="194"/>
      <c r="F20" s="197"/>
      <c r="G20" s="197"/>
      <c r="H20" s="214"/>
      <c r="I20" s="324"/>
      <c r="J20" s="327"/>
      <c r="K20" s="330"/>
      <c r="L20" s="241"/>
      <c r="M20" s="242"/>
      <c r="N20" s="242"/>
      <c r="O20" s="243"/>
      <c r="P20" s="116">
        <v>4</v>
      </c>
      <c r="Q20" s="116">
        <v>5</v>
      </c>
      <c r="R20" s="116">
        <v>4</v>
      </c>
      <c r="S20" s="116">
        <v>5</v>
      </c>
      <c r="T20" s="234"/>
      <c r="U20" s="235"/>
      <c r="V20" s="228" t="s">
        <v>10</v>
      </c>
      <c r="W20" s="157">
        <v>2</v>
      </c>
      <c r="X20" s="89"/>
      <c r="Y20" s="71"/>
      <c r="Z20" s="71"/>
      <c r="AA20" s="94"/>
      <c r="AB20" s="37"/>
      <c r="AC20" s="73"/>
      <c r="AD20" s="319"/>
      <c r="AE20" s="319"/>
      <c r="AF20" s="319"/>
      <c r="AG20" s="320"/>
      <c r="AH20" s="172" t="s">
        <v>15</v>
      </c>
    </row>
    <row r="21" spans="1:40" ht="6" customHeight="1" thickBot="1">
      <c r="A21" s="192"/>
      <c r="B21" s="324"/>
      <c r="C21" s="327"/>
      <c r="D21" s="330"/>
      <c r="E21" s="194"/>
      <c r="F21" s="197"/>
      <c r="G21" s="197"/>
      <c r="H21" s="214"/>
      <c r="I21" s="324"/>
      <c r="J21" s="327"/>
      <c r="K21" s="330"/>
      <c r="L21" s="241"/>
      <c r="M21" s="242"/>
      <c r="N21" s="242"/>
      <c r="O21" s="243"/>
      <c r="P21" s="116"/>
      <c r="Q21" s="116"/>
      <c r="R21" s="116"/>
      <c r="S21" s="116"/>
      <c r="T21" s="234"/>
      <c r="U21" s="235"/>
      <c r="V21" s="131"/>
      <c r="W21" s="134"/>
      <c r="X21" s="89"/>
      <c r="Y21" s="71"/>
      <c r="Z21" s="71"/>
      <c r="AA21" s="94"/>
      <c r="AB21" s="37"/>
      <c r="AC21" s="73"/>
      <c r="AD21" s="319"/>
      <c r="AE21" s="319"/>
      <c r="AF21" s="319"/>
      <c r="AG21" s="320"/>
      <c r="AH21" s="173"/>
    </row>
    <row r="22" spans="1:40" ht="6" customHeight="1" thickBot="1">
      <c r="A22" s="192"/>
      <c r="B22" s="324"/>
      <c r="C22" s="327"/>
      <c r="D22" s="330"/>
      <c r="E22" s="194"/>
      <c r="F22" s="197"/>
      <c r="G22" s="197"/>
      <c r="H22" s="214"/>
      <c r="I22" s="324"/>
      <c r="J22" s="327"/>
      <c r="K22" s="330"/>
      <c r="L22" s="241"/>
      <c r="M22" s="242"/>
      <c r="N22" s="242"/>
      <c r="O22" s="243"/>
      <c r="P22" s="116"/>
      <c r="Q22" s="116"/>
      <c r="R22" s="116"/>
      <c r="S22" s="116"/>
      <c r="T22" s="234"/>
      <c r="U22" s="235"/>
      <c r="V22" s="131"/>
      <c r="W22" s="134"/>
      <c r="X22" s="89"/>
      <c r="Y22" s="71"/>
      <c r="Z22" s="71"/>
      <c r="AA22" s="94"/>
      <c r="AB22" s="37"/>
      <c r="AC22" s="73"/>
      <c r="AD22" s="319"/>
      <c r="AE22" s="319"/>
      <c r="AF22" s="319"/>
      <c r="AG22" s="320"/>
      <c r="AH22" s="173"/>
    </row>
    <row r="23" spans="1:40" ht="6" customHeight="1" thickBot="1">
      <c r="A23" s="192"/>
      <c r="B23" s="325"/>
      <c r="C23" s="328"/>
      <c r="D23" s="331"/>
      <c r="E23" s="195"/>
      <c r="F23" s="198"/>
      <c r="G23" s="198"/>
      <c r="H23" s="215"/>
      <c r="I23" s="325"/>
      <c r="J23" s="328"/>
      <c r="K23" s="331"/>
      <c r="L23" s="244"/>
      <c r="M23" s="245"/>
      <c r="N23" s="245"/>
      <c r="O23" s="246"/>
      <c r="P23" s="212"/>
      <c r="Q23" s="212"/>
      <c r="R23" s="212"/>
      <c r="S23" s="212"/>
      <c r="T23" s="236"/>
      <c r="U23" s="237"/>
      <c r="V23" s="229"/>
      <c r="W23" s="158"/>
      <c r="X23" s="90"/>
      <c r="Y23" s="72"/>
      <c r="Z23" s="72"/>
      <c r="AA23" s="97"/>
      <c r="AB23" s="43"/>
      <c r="AC23" s="74"/>
      <c r="AD23" s="321"/>
      <c r="AE23" s="321"/>
      <c r="AF23" s="321"/>
      <c r="AG23" s="322"/>
      <c r="AH23" s="174"/>
    </row>
    <row r="24" spans="1:40" ht="6" customHeight="1" thickBot="1">
      <c r="A24" s="249">
        <v>1</v>
      </c>
      <c r="B24" s="293" t="str">
        <f>IF(VLOOKUP(A24,入力シート❷!A:B,2,FALSE)="ハイパーコース","ハイパー","")</f>
        <v/>
      </c>
      <c r="C24" s="296" t="str">
        <f>IF(VLOOKUP(A24,入力シート❷!A:B,2,FALSE)="アドバンストコース","アドバンスト","")</f>
        <v/>
      </c>
      <c r="D24" s="299" t="str">
        <f>IF(VLOOKUP(A24,入力シート❷!A:B,2,FALSE)="アグレッシブコース","アグレッシブ","")</f>
        <v/>
      </c>
      <c r="E24" s="250" t="str">
        <f>IF(VLOOKUP(A24,入力シート❷!A:C,3,FALSE)="A推薦(単願)","A推薦","")</f>
        <v/>
      </c>
      <c r="F24" s="253" t="str">
        <f>IF(VLOOKUP(A24,入力シート❷!A:C,3,FALSE)="B推薦(併願)","B推薦","")</f>
        <v/>
      </c>
      <c r="G24" s="253" t="str">
        <f>IF(VLOOKUP(A24,入力シート❷!A:C,3,FALSE)="C推薦(第一志望)","C推薦","")</f>
        <v/>
      </c>
      <c r="H24" s="256" t="str">
        <f>IF(VLOOKUP(A24,入力シート❷!A:C,3,FALSE)="併願優遇","併願優遇","")</f>
        <v/>
      </c>
      <c r="I24" s="293" t="str">
        <f>IF(VLOOKUP(A24,入力シート❷!A:D,4,FALSE)="学業特待Ⅰ","学業特待Ⅰ","")</f>
        <v/>
      </c>
      <c r="J24" s="296" t="str">
        <f>IF(VLOOKUP(A24,入力シート❷!A:D,4,FALSE)="学業特待Ⅱ","学業特待Ⅱ","")</f>
        <v/>
      </c>
      <c r="K24" s="299" t="str">
        <f>IF(VLOOKUP(A24,入力シート❷!A:D,4,FALSE)="学業特待Ⅲ","学業特待Ⅲ","")</f>
        <v/>
      </c>
      <c r="L24" s="277" t="str">
        <f>IF(OR(VLOOKUP(A24,入力シート❷!A:I,7,FALSE)="",VLOOKUP(A24,入力シート❷!A:I,8,FALSE)=""),"入力シート❷に入力してください",VLOOKUP(A24,入力シート❷!A:I,7,FALSE)&amp;"　"&amp;VLOOKUP(A24,入力シート❷!A:I,8,FALSE))</f>
        <v>入力シート❷に入力してください</v>
      </c>
      <c r="M24" s="278"/>
      <c r="N24" s="268" t="str">
        <f>IF(VLOOKUP(A24,入力シート❷!A:I,9,FALSE)="","",IF(VLOOKUP(A24,入力シート❷!A:I,9,FALSE)="女","",VLOOKUP(A24,入力シート❷!A:I,9,FALSE)))</f>
        <v/>
      </c>
      <c r="O24" s="271" t="str">
        <f>IF(VLOOKUP(A24,入力シート❷!A:I,9,FALSE)="","",IF(VLOOKUP(A24,入力シート❷!A:I,9,FALSE)="男","",VLOOKUP(A24,入力シート❷!A:I,9,FALSE)))</f>
        <v/>
      </c>
      <c r="P24" s="159" t="s">
        <v>0</v>
      </c>
      <c r="Q24" s="159" t="s">
        <v>1</v>
      </c>
      <c r="R24" s="159" t="s">
        <v>2</v>
      </c>
      <c r="S24" s="159" t="s">
        <v>3</v>
      </c>
      <c r="T24" s="159" t="s">
        <v>6</v>
      </c>
      <c r="U24" s="159" t="s">
        <v>7</v>
      </c>
      <c r="V24" s="153" t="s">
        <v>8</v>
      </c>
      <c r="W24" s="138" t="str">
        <f>IF(VLOOKUP(A24,入力シート❷!A:U,19,FALSE)="","",VLOOKUP(A24,入力シート❷!A:U,19,FALSE))</f>
        <v/>
      </c>
      <c r="X24" s="87" t="str">
        <f>IF(VLOOKUP(A24,入力シート❷!A:AF,22,FALSE)="","",VLOOKUP(A24,入力シート❷!A:AF,22,FALSE))</f>
        <v/>
      </c>
      <c r="Y24" s="66" t="str">
        <f>IF(VLOOKUP(A24,入力シート❷!A:AF,23,FALSE)="","",VLOOKUP(A24,入力シート❷!A:AF,23,FALSE))</f>
        <v/>
      </c>
      <c r="Z24" s="66" t="str">
        <f>IF(VLOOKUP(A24,入力シート❷!A:AF,24,FALSE)="","",VLOOKUP(A24,入力シート❷!A:AF,24,FALSE))</f>
        <v/>
      </c>
      <c r="AA24" s="66" t="str">
        <f>IF(VLOOKUP(A24,入力シート❷!A:AF,25,FALSE)="","",VLOOKUP(A24,入力シート❷!A:AF,25,FALSE))</f>
        <v/>
      </c>
      <c r="AB24" s="66" t="str">
        <f>IF(VLOOKUP(A24,入力シート❷!A:AF,26,FALSE)="","",VLOOKUP(A24,入力シート❷!A:AF,26,FALSE))</f>
        <v/>
      </c>
      <c r="AC24" s="77" t="str">
        <f>IF(VLOOKUP(A24,入力シート❷!A:AF,27,FALSE)="","",VLOOKUP(A24,入力シート❷!A:AF,27,FALSE))</f>
        <v/>
      </c>
      <c r="AD24" s="81" t="str">
        <f>IF(VLOOKUP(A24,入力シート❷!A:AG,33,FALSE)="","必要な場合、入力シート❷に入力してください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4" s="81"/>
      <c r="AF24" s="81"/>
      <c r="AG24" s="82"/>
      <c r="AH24" s="164" t="s">
        <v>15</v>
      </c>
    </row>
    <row r="25" spans="1:40" ht="6" customHeight="1" thickBot="1">
      <c r="A25" s="249"/>
      <c r="B25" s="294"/>
      <c r="C25" s="297"/>
      <c r="D25" s="300"/>
      <c r="E25" s="251"/>
      <c r="F25" s="254"/>
      <c r="G25" s="254"/>
      <c r="H25" s="257"/>
      <c r="I25" s="294"/>
      <c r="J25" s="297"/>
      <c r="K25" s="300"/>
      <c r="L25" s="279"/>
      <c r="M25" s="280"/>
      <c r="N25" s="269"/>
      <c r="O25" s="272"/>
      <c r="P25" s="115"/>
      <c r="Q25" s="115"/>
      <c r="R25" s="115"/>
      <c r="S25" s="115"/>
      <c r="T25" s="115"/>
      <c r="U25" s="115"/>
      <c r="V25" s="124"/>
      <c r="W25" s="121"/>
      <c r="X25" s="75"/>
      <c r="Y25" s="67"/>
      <c r="Z25" s="67"/>
      <c r="AA25" s="67"/>
      <c r="AB25" s="67"/>
      <c r="AC25" s="78"/>
      <c r="AD25" s="83"/>
      <c r="AE25" s="83"/>
      <c r="AF25" s="83"/>
      <c r="AG25" s="84"/>
      <c r="AH25" s="165"/>
    </row>
    <row r="26" spans="1:40" ht="6" customHeight="1" thickBot="1">
      <c r="A26" s="249"/>
      <c r="B26" s="294"/>
      <c r="C26" s="297"/>
      <c r="D26" s="300"/>
      <c r="E26" s="251"/>
      <c r="F26" s="254"/>
      <c r="G26" s="254"/>
      <c r="H26" s="257"/>
      <c r="I26" s="294"/>
      <c r="J26" s="297"/>
      <c r="K26" s="300"/>
      <c r="L26" s="279"/>
      <c r="M26" s="280"/>
      <c r="N26" s="269"/>
      <c r="O26" s="272"/>
      <c r="P26" s="107" t="str">
        <f>IF(VLOOKUP(A24,入力シート❷!A:U,10,FALSE)="","",VLOOKUP(A24,入力シート❷!A:U,10,FALSE))</f>
        <v/>
      </c>
      <c r="Q26" s="107" t="str">
        <f>IF(VLOOKUP(A24,入力シート❷!A:U,11,FALSE)="","",VLOOKUP(A24,入力シート❷!A:U,11,FALSE))</f>
        <v/>
      </c>
      <c r="R26" s="107" t="str">
        <f>IF(VLOOKUP(A24,入力シート❷!A:U,12,FALSE)="","",VLOOKUP(A24,入力シート❷!A:U,12,FALSE))</f>
        <v/>
      </c>
      <c r="S26" s="107" t="str">
        <f>IF(VLOOKUP(A24,入力シート❷!A:U,13,FALSE)="","",VLOOKUP(A24,入力シート❷!A:U,13,FALSE))</f>
        <v/>
      </c>
      <c r="T26" s="107" t="str">
        <f>IF(VLOOKUP(A24,入力シート❷!A:U,18,FALSE)="","",VLOOKUP(A24,入力シート❷!A:U,18,FALSE))</f>
        <v/>
      </c>
      <c r="U26" s="107" t="str">
        <f>IF(SUM(P26:T26)=0,"",SUM(P26:T26))</f>
        <v/>
      </c>
      <c r="V26" s="124"/>
      <c r="W26" s="121"/>
      <c r="X26" s="75"/>
      <c r="Y26" s="67"/>
      <c r="Z26" s="67"/>
      <c r="AA26" s="67"/>
      <c r="AB26" s="67"/>
      <c r="AC26" s="78"/>
      <c r="AD26" s="83"/>
      <c r="AE26" s="83"/>
      <c r="AF26" s="83"/>
      <c r="AG26" s="84"/>
      <c r="AH26" s="165"/>
      <c r="AN26" s="7"/>
    </row>
    <row r="27" spans="1:40" ht="6" customHeight="1" thickBot="1">
      <c r="A27" s="249"/>
      <c r="B27" s="294"/>
      <c r="C27" s="297"/>
      <c r="D27" s="300"/>
      <c r="E27" s="251"/>
      <c r="F27" s="254"/>
      <c r="G27" s="254"/>
      <c r="H27" s="257"/>
      <c r="I27" s="294"/>
      <c r="J27" s="297"/>
      <c r="K27" s="300"/>
      <c r="L27" s="281"/>
      <c r="M27" s="282"/>
      <c r="N27" s="270"/>
      <c r="O27" s="273"/>
      <c r="P27" s="107"/>
      <c r="Q27" s="107"/>
      <c r="R27" s="107"/>
      <c r="S27" s="107"/>
      <c r="T27" s="107"/>
      <c r="U27" s="107"/>
      <c r="V27" s="154"/>
      <c r="W27" s="139"/>
      <c r="X27" s="75"/>
      <c r="Y27" s="67"/>
      <c r="Z27" s="67"/>
      <c r="AA27" s="67"/>
      <c r="AB27" s="67"/>
      <c r="AC27" s="78"/>
      <c r="AD27" s="83"/>
      <c r="AE27" s="83"/>
      <c r="AF27" s="83"/>
      <c r="AG27" s="84"/>
      <c r="AH27" s="166"/>
    </row>
    <row r="28" spans="1:40" ht="6" customHeight="1" thickBot="1">
      <c r="A28" s="249"/>
      <c r="B28" s="294"/>
      <c r="C28" s="297"/>
      <c r="D28" s="300"/>
      <c r="E28" s="251"/>
      <c r="F28" s="254"/>
      <c r="G28" s="254"/>
      <c r="H28" s="257"/>
      <c r="I28" s="294"/>
      <c r="J28" s="297"/>
      <c r="K28" s="300"/>
      <c r="L28" s="259" t="str">
        <f>IF(OR(VLOOKUP(A24,入力シート❷!A:I,5,FALSE)="",VLOOKUP(A24,入力シート❷!A:I,6,FALSE)=""),"入力シート❷に入力してください",VLOOKUP(A24,入力シート❷!A:I,5,FALSE)&amp;"　"&amp;VLOOKUP(A24,入力シート❷!A:I,6,FALSE))</f>
        <v>入力シート❷に入力してください</v>
      </c>
      <c r="M28" s="260"/>
      <c r="N28" s="260"/>
      <c r="O28" s="261"/>
      <c r="P28" s="107"/>
      <c r="Q28" s="107"/>
      <c r="R28" s="107"/>
      <c r="S28" s="107"/>
      <c r="T28" s="107"/>
      <c r="U28" s="107"/>
      <c r="V28" s="136" t="s">
        <v>9</v>
      </c>
      <c r="W28" s="128" t="str">
        <f>IF(VLOOKUP(A24,入力シート❷!A:U,20,FALSE)="","",VLOOKUP(A24,入力シート❷!A:U,20,FALSE))</f>
        <v/>
      </c>
      <c r="X28" s="75"/>
      <c r="Y28" s="67"/>
      <c r="Z28" s="67"/>
      <c r="AA28" s="67"/>
      <c r="AB28" s="67"/>
      <c r="AC28" s="78"/>
      <c r="AD28" s="83"/>
      <c r="AE28" s="83"/>
      <c r="AF28" s="83"/>
      <c r="AG28" s="84"/>
      <c r="AH28" s="167" t="s">
        <v>15</v>
      </c>
    </row>
    <row r="29" spans="1:40" ht="6" customHeight="1" thickBot="1">
      <c r="A29" s="249"/>
      <c r="B29" s="294"/>
      <c r="C29" s="297"/>
      <c r="D29" s="300"/>
      <c r="E29" s="251"/>
      <c r="F29" s="254"/>
      <c r="G29" s="254"/>
      <c r="H29" s="257"/>
      <c r="I29" s="294"/>
      <c r="J29" s="297"/>
      <c r="K29" s="300"/>
      <c r="L29" s="262"/>
      <c r="M29" s="263"/>
      <c r="N29" s="263"/>
      <c r="O29" s="264"/>
      <c r="P29" s="113"/>
      <c r="Q29" s="113"/>
      <c r="R29" s="113"/>
      <c r="S29" s="113"/>
      <c r="T29" s="113"/>
      <c r="U29" s="113"/>
      <c r="V29" s="124"/>
      <c r="W29" s="121"/>
      <c r="X29" s="75"/>
      <c r="Y29" s="67"/>
      <c r="Z29" s="67"/>
      <c r="AA29" s="67"/>
      <c r="AB29" s="67"/>
      <c r="AC29" s="78"/>
      <c r="AD29" s="83"/>
      <c r="AE29" s="83"/>
      <c r="AF29" s="83"/>
      <c r="AG29" s="84"/>
      <c r="AH29" s="165"/>
    </row>
    <row r="30" spans="1:40" ht="6" customHeight="1" thickBot="1">
      <c r="A30" s="249"/>
      <c r="B30" s="294"/>
      <c r="C30" s="297"/>
      <c r="D30" s="300"/>
      <c r="E30" s="251"/>
      <c r="F30" s="254"/>
      <c r="G30" s="254"/>
      <c r="H30" s="257"/>
      <c r="I30" s="294"/>
      <c r="J30" s="297"/>
      <c r="K30" s="300"/>
      <c r="L30" s="262"/>
      <c r="M30" s="263"/>
      <c r="N30" s="263"/>
      <c r="O30" s="264"/>
      <c r="P30" s="114" t="s">
        <v>4</v>
      </c>
      <c r="Q30" s="114" t="s">
        <v>5</v>
      </c>
      <c r="R30" s="114" t="s">
        <v>11</v>
      </c>
      <c r="S30" s="114" t="s">
        <v>12</v>
      </c>
      <c r="T30" s="126" t="s">
        <v>15</v>
      </c>
      <c r="U30" s="16"/>
      <c r="V30" s="124"/>
      <c r="W30" s="121"/>
      <c r="X30" s="75" t="str">
        <f>IF(VLOOKUP(A24,入力シート❷!A:AF,28,FALSE)="","",VLOOKUP(A24,入力シート❷!A:AF,28,FALSE))</f>
        <v/>
      </c>
      <c r="Y30" s="67" t="str">
        <f>IF(VLOOKUP(A24,入力シート❷!A:AF,29,FALSE)="","",VLOOKUP(A24,入力シート❷!A:AF,29,FALSE))</f>
        <v/>
      </c>
      <c r="Z30" s="67" t="str">
        <f>IF(VLOOKUP(A24,入力シート❷!A:AF,30,FALSE)="","",VLOOKUP(A24,入力シート❷!A:AF,30,FALSE))</f>
        <v/>
      </c>
      <c r="AA30" s="67" t="str">
        <f>IF(VLOOKUP(A24,入力シート❷!A:AF,31,FALSE)="","",VLOOKUP(A24,入力シート❷!A:AF,31,FALSE))</f>
        <v/>
      </c>
      <c r="AB30" s="67" t="str">
        <f>IF(VLOOKUP(A24,入力シート❷!A:AF,32,FALSE)="","",VLOOKUP(A24,入力シート❷!A:AF,32,FALSE))</f>
        <v/>
      </c>
      <c r="AC30" s="69"/>
      <c r="AD30" s="83"/>
      <c r="AE30" s="83"/>
      <c r="AF30" s="83"/>
      <c r="AG30" s="84"/>
      <c r="AH30" s="165"/>
    </row>
    <row r="31" spans="1:40" ht="6" customHeight="1" thickBot="1">
      <c r="A31" s="249"/>
      <c r="B31" s="294"/>
      <c r="C31" s="297"/>
      <c r="D31" s="300"/>
      <c r="E31" s="251"/>
      <c r="F31" s="254"/>
      <c r="G31" s="254"/>
      <c r="H31" s="257"/>
      <c r="I31" s="294"/>
      <c r="J31" s="297"/>
      <c r="K31" s="300"/>
      <c r="L31" s="262"/>
      <c r="M31" s="263"/>
      <c r="N31" s="263"/>
      <c r="O31" s="264"/>
      <c r="P31" s="115"/>
      <c r="Q31" s="115"/>
      <c r="R31" s="115"/>
      <c r="S31" s="115"/>
      <c r="T31" s="127"/>
      <c r="U31" s="17"/>
      <c r="V31" s="137"/>
      <c r="W31" s="129"/>
      <c r="X31" s="75"/>
      <c r="Y31" s="67"/>
      <c r="Z31" s="67"/>
      <c r="AA31" s="67"/>
      <c r="AB31" s="67"/>
      <c r="AC31" s="69"/>
      <c r="AD31" s="83"/>
      <c r="AE31" s="83"/>
      <c r="AF31" s="83"/>
      <c r="AG31" s="84"/>
      <c r="AH31" s="166"/>
    </row>
    <row r="32" spans="1:40" ht="6" customHeight="1" thickBot="1">
      <c r="A32" s="249"/>
      <c r="B32" s="294"/>
      <c r="C32" s="297"/>
      <c r="D32" s="300"/>
      <c r="E32" s="251"/>
      <c r="F32" s="254"/>
      <c r="G32" s="254"/>
      <c r="H32" s="257"/>
      <c r="I32" s="294"/>
      <c r="J32" s="297"/>
      <c r="K32" s="300"/>
      <c r="L32" s="262"/>
      <c r="M32" s="263"/>
      <c r="N32" s="263"/>
      <c r="O32" s="264"/>
      <c r="P32" s="107" t="str">
        <f>IF(VLOOKUP(A24,入力シート❷!A:U,14,FALSE)="","",VLOOKUP(A24,入力シート❷!A:U,14,FALSE))</f>
        <v/>
      </c>
      <c r="Q32" s="107" t="str">
        <f>IF(VLOOKUP(A24,入力シート❷!A:U,15,FALSE)="","",VLOOKUP(A24,入力シート❷!A:U,15,FALSE))</f>
        <v/>
      </c>
      <c r="R32" s="107" t="str">
        <f>IF(VLOOKUP(A24,入力シート❷!A:U,16,FALSE)="","",VLOOKUP(A24,入力シート❷!A:U,16,FALSE))</f>
        <v/>
      </c>
      <c r="S32" s="107" t="str">
        <f>IF(VLOOKUP(A24,入力シート❷!A:U,17,FALSE)="","",VLOOKUP(A24,入力シート❷!A:U,17,FALSE))</f>
        <v/>
      </c>
      <c r="T32" s="127"/>
      <c r="U32" s="17"/>
      <c r="V32" s="123" t="s">
        <v>10</v>
      </c>
      <c r="W32" s="120" t="str">
        <f>IF(VLOOKUP(A24,入力シート❷!A:U,21,FALSE)="","",VLOOKUP(A24,入力シート❷!A:U,21,FALSE))</f>
        <v/>
      </c>
      <c r="X32" s="75"/>
      <c r="Y32" s="67"/>
      <c r="Z32" s="67"/>
      <c r="AA32" s="67"/>
      <c r="AB32" s="67"/>
      <c r="AC32" s="69"/>
      <c r="AD32" s="83"/>
      <c r="AE32" s="83"/>
      <c r="AF32" s="83"/>
      <c r="AG32" s="84"/>
      <c r="AH32" s="167" t="s">
        <v>15</v>
      </c>
    </row>
    <row r="33" spans="1:34" ht="6" customHeight="1" thickBot="1">
      <c r="A33" s="249"/>
      <c r="B33" s="294"/>
      <c r="C33" s="297"/>
      <c r="D33" s="300"/>
      <c r="E33" s="251"/>
      <c r="F33" s="254"/>
      <c r="G33" s="254"/>
      <c r="H33" s="257"/>
      <c r="I33" s="294"/>
      <c r="J33" s="297"/>
      <c r="K33" s="300"/>
      <c r="L33" s="262"/>
      <c r="M33" s="263"/>
      <c r="N33" s="263"/>
      <c r="O33" s="264"/>
      <c r="P33" s="107"/>
      <c r="Q33" s="107"/>
      <c r="R33" s="107"/>
      <c r="S33" s="107"/>
      <c r="T33" s="111" t="str">
        <f>VLOOKUP(A24,■■■!A:BN,66)</f>
        <v/>
      </c>
      <c r="U33" s="118">
        <f>VLOOKUP(A24,■■■!A:BA,53)</f>
        <v>0</v>
      </c>
      <c r="V33" s="124"/>
      <c r="W33" s="121"/>
      <c r="X33" s="75"/>
      <c r="Y33" s="67"/>
      <c r="Z33" s="67"/>
      <c r="AA33" s="67"/>
      <c r="AB33" s="67"/>
      <c r="AC33" s="69"/>
      <c r="AD33" s="83"/>
      <c r="AE33" s="83"/>
      <c r="AF33" s="83"/>
      <c r="AG33" s="84"/>
      <c r="AH33" s="165"/>
    </row>
    <row r="34" spans="1:34" ht="6" customHeight="1" thickBot="1">
      <c r="A34" s="249"/>
      <c r="B34" s="294"/>
      <c r="C34" s="297"/>
      <c r="D34" s="300"/>
      <c r="E34" s="251"/>
      <c r="F34" s="254"/>
      <c r="G34" s="254"/>
      <c r="H34" s="257"/>
      <c r="I34" s="294"/>
      <c r="J34" s="297"/>
      <c r="K34" s="300"/>
      <c r="L34" s="262"/>
      <c r="M34" s="263"/>
      <c r="N34" s="263"/>
      <c r="O34" s="264"/>
      <c r="P34" s="107"/>
      <c r="Q34" s="107"/>
      <c r="R34" s="107"/>
      <c r="S34" s="107"/>
      <c r="T34" s="111"/>
      <c r="U34" s="118"/>
      <c r="V34" s="124"/>
      <c r="W34" s="121"/>
      <c r="X34" s="75"/>
      <c r="Y34" s="67"/>
      <c r="Z34" s="67"/>
      <c r="AA34" s="67"/>
      <c r="AB34" s="67"/>
      <c r="AC34" s="69"/>
      <c r="AD34" s="83"/>
      <c r="AE34" s="83"/>
      <c r="AF34" s="83"/>
      <c r="AG34" s="84"/>
      <c r="AH34" s="165"/>
    </row>
    <row r="35" spans="1:34" ht="6" customHeight="1" thickBot="1">
      <c r="A35" s="249"/>
      <c r="B35" s="295"/>
      <c r="C35" s="298"/>
      <c r="D35" s="301"/>
      <c r="E35" s="252"/>
      <c r="F35" s="255"/>
      <c r="G35" s="255"/>
      <c r="H35" s="258"/>
      <c r="I35" s="295"/>
      <c r="J35" s="298"/>
      <c r="K35" s="301"/>
      <c r="L35" s="265"/>
      <c r="M35" s="266"/>
      <c r="N35" s="266"/>
      <c r="O35" s="267"/>
      <c r="P35" s="108"/>
      <c r="Q35" s="108"/>
      <c r="R35" s="108"/>
      <c r="S35" s="108"/>
      <c r="T35" s="112"/>
      <c r="U35" s="119"/>
      <c r="V35" s="125"/>
      <c r="W35" s="122"/>
      <c r="X35" s="76"/>
      <c r="Y35" s="68"/>
      <c r="Z35" s="68"/>
      <c r="AA35" s="68"/>
      <c r="AB35" s="68"/>
      <c r="AC35" s="70"/>
      <c r="AD35" s="85"/>
      <c r="AE35" s="85"/>
      <c r="AF35" s="85"/>
      <c r="AG35" s="86"/>
      <c r="AH35" s="168"/>
    </row>
    <row r="36" spans="1:34" ht="6" customHeight="1" thickBot="1">
      <c r="A36" s="249">
        <v>2</v>
      </c>
      <c r="B36" s="293" t="str">
        <f>IF(VLOOKUP(A36,入力シート❷!A:B,2,FALSE)="ハイパーコース","ハイパー","")</f>
        <v/>
      </c>
      <c r="C36" s="296" t="str">
        <f>IF(VLOOKUP(A36,入力シート❷!A:B,2,FALSE)="アドバンストコース","アドバンスト","")</f>
        <v/>
      </c>
      <c r="D36" s="299" t="str">
        <f>IF(VLOOKUP(A36,入力シート❷!A:B,2,FALSE)="アグレッシブコース","アグレッシブ","")</f>
        <v/>
      </c>
      <c r="E36" s="250" t="str">
        <f>IF(VLOOKUP(A36,入力シート❷!A:C,3,FALSE)="A推薦(単願)","A推薦","")</f>
        <v/>
      </c>
      <c r="F36" s="253" t="str">
        <f>IF(VLOOKUP(A36,入力シート❷!A:C,3,FALSE)="B推薦(併願)","B推薦","")</f>
        <v/>
      </c>
      <c r="G36" s="253" t="str">
        <f>IF(VLOOKUP(A36,入力シート❷!A:C,3,FALSE)="C推薦(第一志望)","C推薦","")</f>
        <v/>
      </c>
      <c r="H36" s="256" t="str">
        <f>IF(VLOOKUP(A36,入力シート❷!A:C,3,FALSE)="併願優遇","併願優遇","")</f>
        <v/>
      </c>
      <c r="I36" s="293" t="str">
        <f>IF(VLOOKUP(A36,入力シート❷!A:D,4,FALSE)="学業特待Ⅰ","学業特待Ⅰ","")</f>
        <v/>
      </c>
      <c r="J36" s="296" t="str">
        <f>IF(VLOOKUP(A36,入力シート❷!A:D,4,FALSE)="学業特待Ⅱ","学業特待Ⅱ","")</f>
        <v/>
      </c>
      <c r="K36" s="299" t="str">
        <f>IF(VLOOKUP(A36,入力シート❷!A:D,4,FALSE)="学業特待Ⅲ","学業特待Ⅲ","")</f>
        <v/>
      </c>
      <c r="L36" s="277" t="str">
        <f>IF(OR(VLOOKUP(A36,入力シート❷!A:I,7,FALSE)="",VLOOKUP(A36,入力シート❷!A:I,8,FALSE)=""),"入力シート❷に入力してください",VLOOKUP(A36,入力シート❷!A:I,7,FALSE)&amp;"　"&amp;VLOOKUP(A36,入力シート❷!A:I,8,FALSE))</f>
        <v>入力シート❷に入力してください</v>
      </c>
      <c r="M36" s="278"/>
      <c r="N36" s="268" t="str">
        <f>IF(VLOOKUP(A36,入力シート❷!A:I,9,FALSE)="","",IF(VLOOKUP(A36,入力シート❷!A:I,9,FALSE)="女","",VLOOKUP(A36,入力シート❷!A:I,9,FALSE)))</f>
        <v/>
      </c>
      <c r="O36" s="271" t="str">
        <f>IF(VLOOKUP(A36,入力シート❷!A:I,9,FALSE)="","",IF(VLOOKUP(A36,入力シート❷!A:I,9,FALSE)="男","",VLOOKUP(A36,入力シート❷!A:I,9,FALSE)))</f>
        <v/>
      </c>
      <c r="P36" s="159" t="s">
        <v>0</v>
      </c>
      <c r="Q36" s="159" t="s">
        <v>1</v>
      </c>
      <c r="R36" s="159" t="s">
        <v>2</v>
      </c>
      <c r="S36" s="159" t="s">
        <v>3</v>
      </c>
      <c r="T36" s="187" t="s">
        <v>6</v>
      </c>
      <c r="U36" s="187" t="s">
        <v>7</v>
      </c>
      <c r="V36" s="153" t="s">
        <v>8</v>
      </c>
      <c r="W36" s="138" t="str">
        <f>IF(VLOOKUP(A36,入力シート❷!A:U,19,FALSE)="","",VLOOKUP(A36,入力シート❷!A:U,19,FALSE))</f>
        <v/>
      </c>
      <c r="X36" s="87" t="str">
        <f>IF(VLOOKUP(A36,入力シート❷!A:AF,22,FALSE)="","",VLOOKUP(A36,入力シート❷!A:AF,22,FALSE))</f>
        <v/>
      </c>
      <c r="Y36" s="66" t="str">
        <f>IF(VLOOKUP(A36,入力シート❷!A:AF,23,FALSE)="","",VLOOKUP(A36,入力シート❷!A:AF,23,FALSE))</f>
        <v/>
      </c>
      <c r="Z36" s="66" t="str">
        <f>IF(VLOOKUP(A36,入力シート❷!A:AF,24,FALSE)="","",VLOOKUP(A36,入力シート❷!A:AF,24,FALSE))</f>
        <v/>
      </c>
      <c r="AA36" s="66" t="str">
        <f>IF(VLOOKUP(A36,入力シート❷!A:AF,25,FALSE)="","",VLOOKUP(A36,入力シート❷!A:AF,25,FALSE))</f>
        <v/>
      </c>
      <c r="AB36" s="66" t="str">
        <f>IF(VLOOKUP(A36,入力シート❷!A:AF,26,FALSE)="","",VLOOKUP(A36,入力シート❷!A:AF,26,FALSE))</f>
        <v/>
      </c>
      <c r="AC36" s="77" t="str">
        <f>IF(VLOOKUP(A36,入力シート❷!A:AF,27,FALSE)="","",VLOOKUP(A36,入力シート❷!A:AF,27,FALSE))</f>
        <v/>
      </c>
      <c r="AD36" s="81" t="str">
        <f>IF(VLOOKUP(A36,入力シート❷!A:AG,33,FALSE)="","必要な場合、入力シート❷に入力してください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6" s="81"/>
      <c r="AF36" s="81"/>
      <c r="AG36" s="82"/>
      <c r="AH36" s="164" t="s">
        <v>15</v>
      </c>
    </row>
    <row r="37" spans="1:34" ht="6" customHeight="1" thickBot="1">
      <c r="A37" s="249"/>
      <c r="B37" s="294"/>
      <c r="C37" s="297"/>
      <c r="D37" s="300"/>
      <c r="E37" s="251"/>
      <c r="F37" s="254"/>
      <c r="G37" s="254"/>
      <c r="H37" s="257"/>
      <c r="I37" s="294"/>
      <c r="J37" s="297"/>
      <c r="K37" s="300"/>
      <c r="L37" s="279"/>
      <c r="M37" s="280"/>
      <c r="N37" s="269"/>
      <c r="O37" s="272"/>
      <c r="P37" s="115"/>
      <c r="Q37" s="115"/>
      <c r="R37" s="115"/>
      <c r="S37" s="115"/>
      <c r="T37" s="188"/>
      <c r="U37" s="188"/>
      <c r="V37" s="124"/>
      <c r="W37" s="121"/>
      <c r="X37" s="75"/>
      <c r="Y37" s="67"/>
      <c r="Z37" s="67"/>
      <c r="AA37" s="67"/>
      <c r="AB37" s="67"/>
      <c r="AC37" s="78"/>
      <c r="AD37" s="83"/>
      <c r="AE37" s="83"/>
      <c r="AF37" s="83"/>
      <c r="AG37" s="84"/>
      <c r="AH37" s="165"/>
    </row>
    <row r="38" spans="1:34" ht="6" customHeight="1" thickBot="1">
      <c r="A38" s="249"/>
      <c r="B38" s="294"/>
      <c r="C38" s="297"/>
      <c r="D38" s="300"/>
      <c r="E38" s="251"/>
      <c r="F38" s="254"/>
      <c r="G38" s="254"/>
      <c r="H38" s="257"/>
      <c r="I38" s="294"/>
      <c r="J38" s="297"/>
      <c r="K38" s="300"/>
      <c r="L38" s="279"/>
      <c r="M38" s="280"/>
      <c r="N38" s="269"/>
      <c r="O38" s="272"/>
      <c r="P38" s="107" t="str">
        <f>IF(VLOOKUP(A36,入力シート❷!A:U,10,FALSE)="","",VLOOKUP(A36,入力シート❷!A:U,10,FALSE))</f>
        <v/>
      </c>
      <c r="Q38" s="107" t="str">
        <f>IF(VLOOKUP(A36,入力シート❷!A:U,11,FALSE)="","",VLOOKUP(A36,入力シート❷!A:U,11,FALSE))</f>
        <v/>
      </c>
      <c r="R38" s="107" t="str">
        <f>IF(VLOOKUP(A36,入力シート❷!A:U,12,FALSE)="","",VLOOKUP(A36,入力シート❷!A:U,12,FALSE))</f>
        <v/>
      </c>
      <c r="S38" s="107" t="str">
        <f>IF(VLOOKUP(A36,入力シート❷!A:U,13,FALSE)="","",VLOOKUP(A36,入力シート❷!A:U,13,FALSE))</f>
        <v/>
      </c>
      <c r="T38" s="274" t="str">
        <f>IF(VLOOKUP(A36,入力シート❷!A:U,18,FALSE)="","",VLOOKUP(A36,入力シート❷!A:U,18,FALSE))</f>
        <v/>
      </c>
      <c r="U38" s="274" t="str">
        <f>IF(SUM(P38:T38)=0,"",SUM(P38:T38))</f>
        <v/>
      </c>
      <c r="V38" s="124"/>
      <c r="W38" s="121"/>
      <c r="X38" s="75"/>
      <c r="Y38" s="67"/>
      <c r="Z38" s="67"/>
      <c r="AA38" s="67"/>
      <c r="AB38" s="67"/>
      <c r="AC38" s="78"/>
      <c r="AD38" s="83"/>
      <c r="AE38" s="83"/>
      <c r="AF38" s="83"/>
      <c r="AG38" s="84"/>
      <c r="AH38" s="165"/>
    </row>
    <row r="39" spans="1:34" ht="6" customHeight="1" thickBot="1">
      <c r="A39" s="249"/>
      <c r="B39" s="294"/>
      <c r="C39" s="297"/>
      <c r="D39" s="300"/>
      <c r="E39" s="251"/>
      <c r="F39" s="254"/>
      <c r="G39" s="254"/>
      <c r="H39" s="257"/>
      <c r="I39" s="294"/>
      <c r="J39" s="297"/>
      <c r="K39" s="300"/>
      <c r="L39" s="281"/>
      <c r="M39" s="282"/>
      <c r="N39" s="270"/>
      <c r="O39" s="273"/>
      <c r="P39" s="107"/>
      <c r="Q39" s="107"/>
      <c r="R39" s="107"/>
      <c r="S39" s="107"/>
      <c r="T39" s="275"/>
      <c r="U39" s="275"/>
      <c r="V39" s="154"/>
      <c r="W39" s="139"/>
      <c r="X39" s="75"/>
      <c r="Y39" s="67"/>
      <c r="Z39" s="67"/>
      <c r="AA39" s="67"/>
      <c r="AB39" s="67"/>
      <c r="AC39" s="78"/>
      <c r="AD39" s="83"/>
      <c r="AE39" s="83"/>
      <c r="AF39" s="83"/>
      <c r="AG39" s="84"/>
      <c r="AH39" s="166"/>
    </row>
    <row r="40" spans="1:34" ht="6" customHeight="1" thickBot="1">
      <c r="A40" s="249"/>
      <c r="B40" s="294"/>
      <c r="C40" s="297"/>
      <c r="D40" s="300"/>
      <c r="E40" s="251"/>
      <c r="F40" s="254"/>
      <c r="G40" s="254"/>
      <c r="H40" s="257"/>
      <c r="I40" s="294"/>
      <c r="J40" s="297"/>
      <c r="K40" s="300"/>
      <c r="L40" s="259" t="str">
        <f>IF(OR(VLOOKUP(A36,入力シート❷!A:I,5,FALSE)="",VLOOKUP(A36,入力シート❷!A:I,6,FALSE)=""),"入力シート❷に入力してください",VLOOKUP(A36,入力シート❷!A:I,5,FALSE)&amp;"　"&amp;VLOOKUP(A36,入力シート❷!A:I,6,FALSE))</f>
        <v>入力シート❷に入力してください</v>
      </c>
      <c r="M40" s="260"/>
      <c r="N40" s="260"/>
      <c r="O40" s="261"/>
      <c r="P40" s="107"/>
      <c r="Q40" s="107"/>
      <c r="R40" s="107"/>
      <c r="S40" s="107"/>
      <c r="T40" s="275"/>
      <c r="U40" s="275"/>
      <c r="V40" s="136" t="s">
        <v>9</v>
      </c>
      <c r="W40" s="128" t="str">
        <f>IF(VLOOKUP(A36,入力シート❷!A:U,20,FALSE)="","",VLOOKUP(A36,入力シート❷!A:U,20,FALSE))</f>
        <v/>
      </c>
      <c r="X40" s="75"/>
      <c r="Y40" s="67"/>
      <c r="Z40" s="67"/>
      <c r="AA40" s="67"/>
      <c r="AB40" s="67"/>
      <c r="AC40" s="78"/>
      <c r="AD40" s="83"/>
      <c r="AE40" s="83"/>
      <c r="AF40" s="83"/>
      <c r="AG40" s="84"/>
      <c r="AH40" s="167" t="s">
        <v>15</v>
      </c>
    </row>
    <row r="41" spans="1:34" ht="6" customHeight="1" thickBot="1">
      <c r="A41" s="249"/>
      <c r="B41" s="294"/>
      <c r="C41" s="297"/>
      <c r="D41" s="300"/>
      <c r="E41" s="251"/>
      <c r="F41" s="254"/>
      <c r="G41" s="254"/>
      <c r="H41" s="257"/>
      <c r="I41" s="294"/>
      <c r="J41" s="297"/>
      <c r="K41" s="300"/>
      <c r="L41" s="262"/>
      <c r="M41" s="263"/>
      <c r="N41" s="263"/>
      <c r="O41" s="264"/>
      <c r="P41" s="113"/>
      <c r="Q41" s="113"/>
      <c r="R41" s="113"/>
      <c r="S41" s="113"/>
      <c r="T41" s="276"/>
      <c r="U41" s="276"/>
      <c r="V41" s="124"/>
      <c r="W41" s="121"/>
      <c r="X41" s="75"/>
      <c r="Y41" s="67"/>
      <c r="Z41" s="67"/>
      <c r="AA41" s="67"/>
      <c r="AB41" s="67"/>
      <c r="AC41" s="78"/>
      <c r="AD41" s="83"/>
      <c r="AE41" s="83"/>
      <c r="AF41" s="83"/>
      <c r="AG41" s="84"/>
      <c r="AH41" s="165"/>
    </row>
    <row r="42" spans="1:34" ht="6" customHeight="1" thickBot="1">
      <c r="A42" s="249"/>
      <c r="B42" s="294"/>
      <c r="C42" s="297"/>
      <c r="D42" s="300"/>
      <c r="E42" s="251"/>
      <c r="F42" s="254"/>
      <c r="G42" s="254"/>
      <c r="H42" s="257"/>
      <c r="I42" s="294"/>
      <c r="J42" s="297"/>
      <c r="K42" s="300"/>
      <c r="L42" s="262"/>
      <c r="M42" s="263"/>
      <c r="N42" s="263"/>
      <c r="O42" s="264"/>
      <c r="P42" s="114" t="s">
        <v>4</v>
      </c>
      <c r="Q42" s="114" t="s">
        <v>5</v>
      </c>
      <c r="R42" s="114" t="s">
        <v>11</v>
      </c>
      <c r="S42" s="114" t="s">
        <v>12</v>
      </c>
      <c r="T42" s="126" t="s">
        <v>15</v>
      </c>
      <c r="U42" s="16"/>
      <c r="V42" s="124"/>
      <c r="W42" s="121"/>
      <c r="X42" s="75" t="str">
        <f>IF(VLOOKUP(A36,入力シート❷!A:AF,28,FALSE)="","",VLOOKUP(A36,入力シート❷!A:AF,28,FALSE))</f>
        <v/>
      </c>
      <c r="Y42" s="67" t="str">
        <f>IF(VLOOKUP(A36,入力シート❷!A:AF,29,FALSE)="","",VLOOKUP(A36,入力シート❷!A:AF,29,FALSE))</f>
        <v/>
      </c>
      <c r="Z42" s="67" t="str">
        <f>IF(VLOOKUP(A36,入力シート❷!A:AF,30,FALSE)="","",VLOOKUP(A36,入力シート❷!A:AF,30,FALSE))</f>
        <v/>
      </c>
      <c r="AA42" s="67" t="str">
        <f>IF(VLOOKUP(A36,入力シート❷!A:AF,31,FALSE)="","",VLOOKUP(A36,入力シート❷!A:AF,31,FALSE))</f>
        <v/>
      </c>
      <c r="AB42" s="67" t="str">
        <f>IF(VLOOKUP(A36,入力シート❷!A:AF,32,FALSE)="","",VLOOKUP(A36,入力シート❷!A:AF,32,FALSE))</f>
        <v/>
      </c>
      <c r="AC42" s="69"/>
      <c r="AD42" s="83"/>
      <c r="AE42" s="83"/>
      <c r="AF42" s="83"/>
      <c r="AG42" s="84"/>
      <c r="AH42" s="165"/>
    </row>
    <row r="43" spans="1:34" ht="6" customHeight="1" thickBot="1">
      <c r="A43" s="249"/>
      <c r="B43" s="294"/>
      <c r="C43" s="297"/>
      <c r="D43" s="300"/>
      <c r="E43" s="251"/>
      <c r="F43" s="254"/>
      <c r="G43" s="254"/>
      <c r="H43" s="257"/>
      <c r="I43" s="294"/>
      <c r="J43" s="297"/>
      <c r="K43" s="300"/>
      <c r="L43" s="262"/>
      <c r="M43" s="263"/>
      <c r="N43" s="263"/>
      <c r="O43" s="264"/>
      <c r="P43" s="115"/>
      <c r="Q43" s="115"/>
      <c r="R43" s="115"/>
      <c r="S43" s="115"/>
      <c r="T43" s="127"/>
      <c r="U43" s="17"/>
      <c r="V43" s="137"/>
      <c r="W43" s="129"/>
      <c r="X43" s="75"/>
      <c r="Y43" s="67"/>
      <c r="Z43" s="67"/>
      <c r="AA43" s="67"/>
      <c r="AB43" s="67"/>
      <c r="AC43" s="69"/>
      <c r="AD43" s="83"/>
      <c r="AE43" s="83"/>
      <c r="AF43" s="83"/>
      <c r="AG43" s="84"/>
      <c r="AH43" s="166"/>
    </row>
    <row r="44" spans="1:34" ht="6" customHeight="1" thickBot="1">
      <c r="A44" s="249"/>
      <c r="B44" s="294"/>
      <c r="C44" s="297"/>
      <c r="D44" s="300"/>
      <c r="E44" s="251"/>
      <c r="F44" s="254"/>
      <c r="G44" s="254"/>
      <c r="H44" s="257"/>
      <c r="I44" s="294"/>
      <c r="J44" s="297"/>
      <c r="K44" s="300"/>
      <c r="L44" s="262"/>
      <c r="M44" s="263"/>
      <c r="N44" s="263"/>
      <c r="O44" s="264"/>
      <c r="P44" s="107" t="str">
        <f>IF(VLOOKUP(A36,入力シート❷!A:U,14,FALSE)="","",VLOOKUP(A36,入力シート❷!A:U,14,FALSE))</f>
        <v/>
      </c>
      <c r="Q44" s="107" t="str">
        <f>IF(VLOOKUP(A36,入力シート❷!A:U,15,FALSE)="","",VLOOKUP(A36,入力シート❷!A:U,15,FALSE))</f>
        <v/>
      </c>
      <c r="R44" s="107" t="str">
        <f>IF(VLOOKUP(A36,入力シート❷!A:U,16,FALSE)="","",VLOOKUP(A36,入力シート❷!A:U,16,FALSE))</f>
        <v/>
      </c>
      <c r="S44" s="107" t="str">
        <f>IF(VLOOKUP(A36,入力シート❷!A:U,17,FALSE)="","",VLOOKUP(A36,入力シート❷!A:U,17,FALSE))</f>
        <v/>
      </c>
      <c r="T44" s="127"/>
      <c r="U44" s="17"/>
      <c r="V44" s="123" t="s">
        <v>10</v>
      </c>
      <c r="W44" s="120" t="str">
        <f>IF(VLOOKUP(A36,入力シート❷!A:U,21,FALSE)="","",VLOOKUP(A36,入力シート❷!A:U,21,FALSE))</f>
        <v/>
      </c>
      <c r="X44" s="75"/>
      <c r="Y44" s="67"/>
      <c r="Z44" s="67"/>
      <c r="AA44" s="67"/>
      <c r="AB44" s="67"/>
      <c r="AC44" s="69"/>
      <c r="AD44" s="83"/>
      <c r="AE44" s="83"/>
      <c r="AF44" s="83"/>
      <c r="AG44" s="84"/>
      <c r="AH44" s="167" t="s">
        <v>15</v>
      </c>
    </row>
    <row r="45" spans="1:34" ht="6" customHeight="1" thickBot="1">
      <c r="A45" s="249"/>
      <c r="B45" s="294"/>
      <c r="C45" s="297"/>
      <c r="D45" s="300"/>
      <c r="E45" s="251"/>
      <c r="F45" s="254"/>
      <c r="G45" s="254"/>
      <c r="H45" s="257"/>
      <c r="I45" s="294"/>
      <c r="J45" s="297"/>
      <c r="K45" s="300"/>
      <c r="L45" s="262"/>
      <c r="M45" s="263"/>
      <c r="N45" s="263"/>
      <c r="O45" s="264"/>
      <c r="P45" s="107"/>
      <c r="Q45" s="107"/>
      <c r="R45" s="107"/>
      <c r="S45" s="107"/>
      <c r="T45" s="111" t="str">
        <f>VLOOKUP(A36,■■■!A:BN,66)</f>
        <v/>
      </c>
      <c r="U45" s="118">
        <f>VLOOKUP(A36,■■■!A:BA,53)</f>
        <v>0</v>
      </c>
      <c r="V45" s="124"/>
      <c r="W45" s="121"/>
      <c r="X45" s="75"/>
      <c r="Y45" s="67"/>
      <c r="Z45" s="67"/>
      <c r="AA45" s="67"/>
      <c r="AB45" s="67"/>
      <c r="AC45" s="69"/>
      <c r="AD45" s="83"/>
      <c r="AE45" s="83"/>
      <c r="AF45" s="83"/>
      <c r="AG45" s="84"/>
      <c r="AH45" s="165"/>
    </row>
    <row r="46" spans="1:34" ht="6" customHeight="1" thickBot="1">
      <c r="A46" s="249"/>
      <c r="B46" s="294"/>
      <c r="C46" s="297"/>
      <c r="D46" s="300"/>
      <c r="E46" s="251"/>
      <c r="F46" s="254"/>
      <c r="G46" s="254"/>
      <c r="H46" s="257"/>
      <c r="I46" s="294"/>
      <c r="J46" s="297"/>
      <c r="K46" s="300"/>
      <c r="L46" s="262"/>
      <c r="M46" s="263"/>
      <c r="N46" s="263"/>
      <c r="O46" s="264"/>
      <c r="P46" s="107"/>
      <c r="Q46" s="107"/>
      <c r="R46" s="107"/>
      <c r="S46" s="107"/>
      <c r="T46" s="111"/>
      <c r="U46" s="118"/>
      <c r="V46" s="124"/>
      <c r="W46" s="121"/>
      <c r="X46" s="75"/>
      <c r="Y46" s="67"/>
      <c r="Z46" s="67"/>
      <c r="AA46" s="67"/>
      <c r="AB46" s="67"/>
      <c r="AC46" s="69"/>
      <c r="AD46" s="83"/>
      <c r="AE46" s="83"/>
      <c r="AF46" s="83"/>
      <c r="AG46" s="84"/>
      <c r="AH46" s="165"/>
    </row>
    <row r="47" spans="1:34" ht="6" customHeight="1" thickBot="1">
      <c r="A47" s="249"/>
      <c r="B47" s="295"/>
      <c r="C47" s="298"/>
      <c r="D47" s="301"/>
      <c r="E47" s="252"/>
      <c r="F47" s="255"/>
      <c r="G47" s="255"/>
      <c r="H47" s="258"/>
      <c r="I47" s="295"/>
      <c r="J47" s="298"/>
      <c r="K47" s="301"/>
      <c r="L47" s="265"/>
      <c r="M47" s="266"/>
      <c r="N47" s="266"/>
      <c r="O47" s="267"/>
      <c r="P47" s="108"/>
      <c r="Q47" s="108"/>
      <c r="R47" s="108"/>
      <c r="S47" s="108"/>
      <c r="T47" s="112"/>
      <c r="U47" s="119"/>
      <c r="V47" s="125"/>
      <c r="W47" s="122"/>
      <c r="X47" s="76"/>
      <c r="Y47" s="68"/>
      <c r="Z47" s="68"/>
      <c r="AA47" s="68"/>
      <c r="AB47" s="68"/>
      <c r="AC47" s="70"/>
      <c r="AD47" s="85"/>
      <c r="AE47" s="85"/>
      <c r="AF47" s="85"/>
      <c r="AG47" s="86"/>
      <c r="AH47" s="168"/>
    </row>
    <row r="48" spans="1:34" ht="6" customHeight="1" thickBot="1">
      <c r="A48" s="249">
        <v>3</v>
      </c>
      <c r="B48" s="293" t="str">
        <f>IF(VLOOKUP(A48,入力シート❷!A:B,2,FALSE)="ハイパーコース","ハイパー","")</f>
        <v/>
      </c>
      <c r="C48" s="296" t="str">
        <f>IF(VLOOKUP(A48,入力シート❷!A:B,2,FALSE)="アドバンストコース","アドバンスト","")</f>
        <v/>
      </c>
      <c r="D48" s="299" t="str">
        <f>IF(VLOOKUP(A48,入力シート❷!A:B,2,FALSE)="アグレッシブコース","アグレッシブ","")</f>
        <v/>
      </c>
      <c r="E48" s="250" t="str">
        <f>IF(VLOOKUP(A48,入力シート❷!A:C,3,FALSE)="A推薦(単願)","A推薦","")</f>
        <v/>
      </c>
      <c r="F48" s="253" t="str">
        <f>IF(VLOOKUP(A48,入力シート❷!A:C,3,FALSE)="B推薦(併願)","B推薦","")</f>
        <v/>
      </c>
      <c r="G48" s="253" t="str">
        <f>IF(VLOOKUP(A48,入力シート❷!A:C,3,FALSE)="C推薦(第一志望)","C推薦","")</f>
        <v/>
      </c>
      <c r="H48" s="256" t="str">
        <f>IF(VLOOKUP(A48,入力シート❷!A:C,3,FALSE)="併願優遇","併願優遇","")</f>
        <v/>
      </c>
      <c r="I48" s="293" t="str">
        <f>IF(VLOOKUP(A48,入力シート❷!A:D,4,FALSE)="学業特待Ⅰ","学業特待Ⅰ","")</f>
        <v/>
      </c>
      <c r="J48" s="296" t="str">
        <f>IF(VLOOKUP(A48,入力シート❷!A:D,4,FALSE)="学業特待Ⅱ","学業特待Ⅱ","")</f>
        <v/>
      </c>
      <c r="K48" s="299" t="str">
        <f>IF(VLOOKUP(A48,入力シート❷!A:D,4,FALSE)="学業特待Ⅲ","学業特待Ⅲ","")</f>
        <v/>
      </c>
      <c r="L48" s="277" t="str">
        <f>IF(OR(VLOOKUP(A48,入力シート❷!A:I,7,FALSE)="",VLOOKUP(A48,入力シート❷!A:I,8,FALSE)=""),"入力シート❷に入力してください",VLOOKUP(A48,入力シート❷!A:I,7,FALSE)&amp;"　"&amp;VLOOKUP(A48,入力シート❷!A:I,8,FALSE))</f>
        <v>入力シート❷に入力してください</v>
      </c>
      <c r="M48" s="278"/>
      <c r="N48" s="268" t="str">
        <f>IF(VLOOKUP(A48,入力シート❷!A:I,9,FALSE)="","",IF(VLOOKUP(A48,入力シート❷!A:I,9,FALSE)="女","",VLOOKUP(A48,入力シート❷!A:I,9,FALSE)))</f>
        <v/>
      </c>
      <c r="O48" s="271" t="str">
        <f>IF(VLOOKUP(A48,入力シート❷!A:I,9,FALSE)="","",IF(VLOOKUP(A48,入力シート❷!A:I,9,FALSE)="男","",VLOOKUP(A48,入力シート❷!A:I,9,FALSE)))</f>
        <v/>
      </c>
      <c r="P48" s="159" t="s">
        <v>0</v>
      </c>
      <c r="Q48" s="159" t="s">
        <v>1</v>
      </c>
      <c r="R48" s="159" t="s">
        <v>2</v>
      </c>
      <c r="S48" s="159" t="s">
        <v>3</v>
      </c>
      <c r="T48" s="187" t="s">
        <v>6</v>
      </c>
      <c r="U48" s="187" t="s">
        <v>7</v>
      </c>
      <c r="V48" s="153" t="s">
        <v>8</v>
      </c>
      <c r="W48" s="138" t="str">
        <f>IF(VLOOKUP(A48,入力シート❷!A:U,19,FALSE)="","",VLOOKUP(A48,入力シート❷!A:U,19,FALSE))</f>
        <v/>
      </c>
      <c r="X48" s="87" t="str">
        <f>IF(VLOOKUP(A48,入力シート❷!A:AF,22,FALSE)="","",VLOOKUP(A48,入力シート❷!A:AF,22,FALSE))</f>
        <v/>
      </c>
      <c r="Y48" s="66" t="str">
        <f>IF(VLOOKUP(A48,入力シート❷!A:AF,23,FALSE)="","",VLOOKUP(A48,入力シート❷!A:AF,23,FALSE))</f>
        <v/>
      </c>
      <c r="Z48" s="66" t="str">
        <f>IF(VLOOKUP(A48,入力シート❷!A:AF,24,FALSE)="","",VLOOKUP(A48,入力シート❷!A:AF,24,FALSE))</f>
        <v/>
      </c>
      <c r="AA48" s="66" t="str">
        <f>IF(VLOOKUP(A48,入力シート❷!A:AF,25,FALSE)="","",VLOOKUP(A48,入力シート❷!A:AF,25,FALSE))</f>
        <v/>
      </c>
      <c r="AB48" s="66" t="str">
        <f>IF(VLOOKUP(A48,入力シート❷!A:AF,26,FALSE)="","",VLOOKUP(A48,入力シート❷!A:AF,26,FALSE))</f>
        <v/>
      </c>
      <c r="AC48" s="77" t="str">
        <f>IF(VLOOKUP(A48,入力シート❷!A:AF,27,FALSE)="","",VLOOKUP(A48,入力シート❷!A:AF,27,FALSE))</f>
        <v/>
      </c>
      <c r="AD48" s="283" t="str">
        <f>IF(VLOOKUP(A48,入力シート❷!A:AG,33,FALSE)="","必要な場合、入力シート❷に入力してください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8" s="81"/>
      <c r="AF48" s="81"/>
      <c r="AG48" s="82"/>
      <c r="AH48" s="164" t="s">
        <v>15</v>
      </c>
    </row>
    <row r="49" spans="1:34" ht="6" customHeight="1" thickBot="1">
      <c r="A49" s="249"/>
      <c r="B49" s="294"/>
      <c r="C49" s="297"/>
      <c r="D49" s="300"/>
      <c r="E49" s="251"/>
      <c r="F49" s="254"/>
      <c r="G49" s="254"/>
      <c r="H49" s="257"/>
      <c r="I49" s="294"/>
      <c r="J49" s="297"/>
      <c r="K49" s="300"/>
      <c r="L49" s="279"/>
      <c r="M49" s="280"/>
      <c r="N49" s="269"/>
      <c r="O49" s="272"/>
      <c r="P49" s="115"/>
      <c r="Q49" s="115"/>
      <c r="R49" s="115"/>
      <c r="S49" s="115"/>
      <c r="T49" s="188"/>
      <c r="U49" s="188"/>
      <c r="V49" s="124"/>
      <c r="W49" s="121"/>
      <c r="X49" s="75"/>
      <c r="Y49" s="67"/>
      <c r="Z49" s="67"/>
      <c r="AA49" s="67"/>
      <c r="AB49" s="67"/>
      <c r="AC49" s="78"/>
      <c r="AD49" s="284"/>
      <c r="AE49" s="285"/>
      <c r="AF49" s="285"/>
      <c r="AG49" s="84"/>
      <c r="AH49" s="165"/>
    </row>
    <row r="50" spans="1:34" ht="6" customHeight="1" thickBot="1">
      <c r="A50" s="249"/>
      <c r="B50" s="294"/>
      <c r="C50" s="297"/>
      <c r="D50" s="300"/>
      <c r="E50" s="251"/>
      <c r="F50" s="254"/>
      <c r="G50" s="254"/>
      <c r="H50" s="257"/>
      <c r="I50" s="294"/>
      <c r="J50" s="297"/>
      <c r="K50" s="300"/>
      <c r="L50" s="279"/>
      <c r="M50" s="280"/>
      <c r="N50" s="269"/>
      <c r="O50" s="272"/>
      <c r="P50" s="107" t="str">
        <f>IF(VLOOKUP(A48,入力シート❷!A:U,10,FALSE)="","",VLOOKUP(A48,入力シート❷!A:U,10,FALSE))</f>
        <v/>
      </c>
      <c r="Q50" s="107" t="str">
        <f>IF(VLOOKUP(A48,入力シート❷!A:U,11,FALSE)="","",VLOOKUP(A48,入力シート❷!A:U,11,FALSE))</f>
        <v/>
      </c>
      <c r="R50" s="107" t="str">
        <f>IF(VLOOKUP(A48,入力シート❷!A:U,12,FALSE)="","",VLOOKUP(A48,入力シート❷!A:U,12,FALSE))</f>
        <v/>
      </c>
      <c r="S50" s="107" t="str">
        <f>IF(VLOOKUP(A48,入力シート❷!A:U,13,FALSE)="","",VLOOKUP(A48,入力シート❷!A:U,13,FALSE))</f>
        <v/>
      </c>
      <c r="T50" s="274" t="str">
        <f>IF(VLOOKUP(A48,入力シート❷!A:U,18,FALSE)="","",VLOOKUP(A48,入力シート❷!A:U,18,FALSE))</f>
        <v/>
      </c>
      <c r="U50" s="274" t="str">
        <f>IF(SUM(P50:T50)=0,"",SUM(P50:T50))</f>
        <v/>
      </c>
      <c r="V50" s="124"/>
      <c r="W50" s="121"/>
      <c r="X50" s="75"/>
      <c r="Y50" s="67"/>
      <c r="Z50" s="67"/>
      <c r="AA50" s="67"/>
      <c r="AB50" s="67"/>
      <c r="AC50" s="78"/>
      <c r="AD50" s="284"/>
      <c r="AE50" s="285"/>
      <c r="AF50" s="285"/>
      <c r="AG50" s="84"/>
      <c r="AH50" s="165"/>
    </row>
    <row r="51" spans="1:34" ht="6" customHeight="1" thickBot="1">
      <c r="A51" s="249"/>
      <c r="B51" s="294"/>
      <c r="C51" s="297"/>
      <c r="D51" s="300"/>
      <c r="E51" s="251"/>
      <c r="F51" s="254"/>
      <c r="G51" s="254"/>
      <c r="H51" s="257"/>
      <c r="I51" s="294"/>
      <c r="J51" s="297"/>
      <c r="K51" s="300"/>
      <c r="L51" s="281"/>
      <c r="M51" s="282"/>
      <c r="N51" s="270"/>
      <c r="O51" s="273"/>
      <c r="P51" s="107"/>
      <c r="Q51" s="107"/>
      <c r="R51" s="107"/>
      <c r="S51" s="107"/>
      <c r="T51" s="275"/>
      <c r="U51" s="275"/>
      <c r="V51" s="154"/>
      <c r="W51" s="139"/>
      <c r="X51" s="75"/>
      <c r="Y51" s="67"/>
      <c r="Z51" s="67"/>
      <c r="AA51" s="67"/>
      <c r="AB51" s="67"/>
      <c r="AC51" s="78"/>
      <c r="AD51" s="284"/>
      <c r="AE51" s="285"/>
      <c r="AF51" s="285"/>
      <c r="AG51" s="84"/>
      <c r="AH51" s="166"/>
    </row>
    <row r="52" spans="1:34" ht="6" customHeight="1" thickBot="1">
      <c r="A52" s="249"/>
      <c r="B52" s="294"/>
      <c r="C52" s="297"/>
      <c r="D52" s="300"/>
      <c r="E52" s="251"/>
      <c r="F52" s="254"/>
      <c r="G52" s="254"/>
      <c r="H52" s="257"/>
      <c r="I52" s="294"/>
      <c r="J52" s="297"/>
      <c r="K52" s="300"/>
      <c r="L52" s="259" t="str">
        <f>IF(OR(VLOOKUP(A48,入力シート❷!A:I,5,FALSE)="",VLOOKUP(A48,入力シート❷!A:I,6,FALSE)=""),"入力シート❷に入力してください",VLOOKUP(A48,入力シート❷!A:I,5,FALSE)&amp;"　"&amp;VLOOKUP(A48,入力シート❷!A:I,6,FALSE))</f>
        <v>入力シート❷に入力してください</v>
      </c>
      <c r="M52" s="260"/>
      <c r="N52" s="260"/>
      <c r="O52" s="261"/>
      <c r="P52" s="107"/>
      <c r="Q52" s="107"/>
      <c r="R52" s="107"/>
      <c r="S52" s="107"/>
      <c r="T52" s="275"/>
      <c r="U52" s="275"/>
      <c r="V52" s="136" t="s">
        <v>9</v>
      </c>
      <c r="W52" s="128" t="str">
        <f>IF(VLOOKUP(A48,入力シート❷!A:U,20,FALSE)="","",VLOOKUP(A48,入力シート❷!A:U,20,FALSE))</f>
        <v/>
      </c>
      <c r="X52" s="75"/>
      <c r="Y52" s="67"/>
      <c r="Z52" s="67"/>
      <c r="AA52" s="67"/>
      <c r="AB52" s="67"/>
      <c r="AC52" s="78"/>
      <c r="AD52" s="284"/>
      <c r="AE52" s="285"/>
      <c r="AF52" s="285"/>
      <c r="AG52" s="84"/>
      <c r="AH52" s="167" t="s">
        <v>15</v>
      </c>
    </row>
    <row r="53" spans="1:34" ht="6" customHeight="1" thickBot="1">
      <c r="A53" s="249"/>
      <c r="B53" s="294"/>
      <c r="C53" s="297"/>
      <c r="D53" s="300"/>
      <c r="E53" s="251"/>
      <c r="F53" s="254"/>
      <c r="G53" s="254"/>
      <c r="H53" s="257"/>
      <c r="I53" s="294"/>
      <c r="J53" s="297"/>
      <c r="K53" s="300"/>
      <c r="L53" s="262"/>
      <c r="M53" s="263"/>
      <c r="N53" s="263"/>
      <c r="O53" s="264"/>
      <c r="P53" s="113"/>
      <c r="Q53" s="113"/>
      <c r="R53" s="113"/>
      <c r="S53" s="113"/>
      <c r="T53" s="276"/>
      <c r="U53" s="276"/>
      <c r="V53" s="124"/>
      <c r="W53" s="121"/>
      <c r="X53" s="75"/>
      <c r="Y53" s="67"/>
      <c r="Z53" s="67"/>
      <c r="AA53" s="67"/>
      <c r="AB53" s="67"/>
      <c r="AC53" s="78"/>
      <c r="AD53" s="284"/>
      <c r="AE53" s="285"/>
      <c r="AF53" s="285"/>
      <c r="AG53" s="84"/>
      <c r="AH53" s="165"/>
    </row>
    <row r="54" spans="1:34" ht="6" customHeight="1" thickBot="1">
      <c r="A54" s="249"/>
      <c r="B54" s="294"/>
      <c r="C54" s="297"/>
      <c r="D54" s="300"/>
      <c r="E54" s="251"/>
      <c r="F54" s="254"/>
      <c r="G54" s="254"/>
      <c r="H54" s="257"/>
      <c r="I54" s="294"/>
      <c r="J54" s="297"/>
      <c r="K54" s="300"/>
      <c r="L54" s="262"/>
      <c r="M54" s="263"/>
      <c r="N54" s="263"/>
      <c r="O54" s="264"/>
      <c r="P54" s="114" t="s">
        <v>4</v>
      </c>
      <c r="Q54" s="114" t="s">
        <v>5</v>
      </c>
      <c r="R54" s="114" t="s">
        <v>11</v>
      </c>
      <c r="S54" s="114" t="s">
        <v>12</v>
      </c>
      <c r="T54" s="126" t="s">
        <v>15</v>
      </c>
      <c r="U54" s="16"/>
      <c r="V54" s="124"/>
      <c r="W54" s="121"/>
      <c r="X54" s="75" t="str">
        <f>IF(VLOOKUP(A48,入力シート❷!A:AF,28,FALSE)="","",VLOOKUP(A48,入力シート❷!A:AF,28,FALSE))</f>
        <v/>
      </c>
      <c r="Y54" s="67" t="str">
        <f>IF(VLOOKUP(A48,入力シート❷!A:AF,29,FALSE)="","",VLOOKUP(A48,入力シート❷!A:AF,29,FALSE))</f>
        <v/>
      </c>
      <c r="Z54" s="67" t="str">
        <f>IF(VLOOKUP(A48,入力シート❷!A:AF,30,FALSE)="","",VLOOKUP(A48,入力シート❷!A:AF,30,FALSE))</f>
        <v/>
      </c>
      <c r="AA54" s="67" t="str">
        <f>IF(VLOOKUP(A48,入力シート❷!A:AF,31,FALSE)="","",VLOOKUP(A48,入力シート❷!A:AF,31,FALSE))</f>
        <v/>
      </c>
      <c r="AB54" s="67" t="str">
        <f>IF(VLOOKUP(A48,入力シート❷!A:AF,32,FALSE)="","",VLOOKUP(A48,入力シート❷!A:AF,32,FALSE))</f>
        <v/>
      </c>
      <c r="AC54" s="69"/>
      <c r="AD54" s="284"/>
      <c r="AE54" s="285"/>
      <c r="AF54" s="285"/>
      <c r="AG54" s="84"/>
      <c r="AH54" s="165"/>
    </row>
    <row r="55" spans="1:34" ht="6" customHeight="1" thickBot="1">
      <c r="A55" s="249"/>
      <c r="B55" s="294"/>
      <c r="C55" s="297"/>
      <c r="D55" s="300"/>
      <c r="E55" s="251"/>
      <c r="F55" s="254"/>
      <c r="G55" s="254"/>
      <c r="H55" s="257"/>
      <c r="I55" s="294"/>
      <c r="J55" s="297"/>
      <c r="K55" s="300"/>
      <c r="L55" s="262"/>
      <c r="M55" s="263"/>
      <c r="N55" s="263"/>
      <c r="O55" s="264"/>
      <c r="P55" s="115"/>
      <c r="Q55" s="115"/>
      <c r="R55" s="115"/>
      <c r="S55" s="115"/>
      <c r="T55" s="127"/>
      <c r="U55" s="17"/>
      <c r="V55" s="137"/>
      <c r="W55" s="129"/>
      <c r="X55" s="75"/>
      <c r="Y55" s="67"/>
      <c r="Z55" s="67"/>
      <c r="AA55" s="67"/>
      <c r="AB55" s="67"/>
      <c r="AC55" s="69"/>
      <c r="AD55" s="284"/>
      <c r="AE55" s="285"/>
      <c r="AF55" s="285"/>
      <c r="AG55" s="84"/>
      <c r="AH55" s="166"/>
    </row>
    <row r="56" spans="1:34" ht="6" customHeight="1" thickBot="1">
      <c r="A56" s="249"/>
      <c r="B56" s="294"/>
      <c r="C56" s="297"/>
      <c r="D56" s="300"/>
      <c r="E56" s="251"/>
      <c r="F56" s="254"/>
      <c r="G56" s="254"/>
      <c r="H56" s="257"/>
      <c r="I56" s="294"/>
      <c r="J56" s="297"/>
      <c r="K56" s="300"/>
      <c r="L56" s="262"/>
      <c r="M56" s="263"/>
      <c r="N56" s="263"/>
      <c r="O56" s="264"/>
      <c r="P56" s="107" t="str">
        <f>IF(VLOOKUP(A48,入力シート❷!A:U,14,FALSE)="","",VLOOKUP(A48,入力シート❷!A:U,14,FALSE))</f>
        <v/>
      </c>
      <c r="Q56" s="107" t="str">
        <f>IF(VLOOKUP(A48,入力シート❷!A:U,15,FALSE)="","",VLOOKUP(A48,入力シート❷!A:U,15,FALSE))</f>
        <v/>
      </c>
      <c r="R56" s="107" t="str">
        <f>IF(VLOOKUP(A48,入力シート❷!A:U,16,FALSE)="","",VLOOKUP(A48,入力シート❷!A:U,16,FALSE))</f>
        <v/>
      </c>
      <c r="S56" s="107" t="str">
        <f>IF(VLOOKUP(A48,入力シート❷!A:U,17,FALSE)="","",VLOOKUP(A48,入力シート❷!A:U,17,FALSE))</f>
        <v/>
      </c>
      <c r="T56" s="127"/>
      <c r="U56" s="17"/>
      <c r="V56" s="123" t="s">
        <v>10</v>
      </c>
      <c r="W56" s="120" t="str">
        <f>IF(VLOOKUP(A48,入力シート❷!A:U,21,FALSE)="","",VLOOKUP(A48,入力シート❷!A:U,21,FALSE))</f>
        <v/>
      </c>
      <c r="X56" s="75"/>
      <c r="Y56" s="67"/>
      <c r="Z56" s="67"/>
      <c r="AA56" s="67"/>
      <c r="AB56" s="67"/>
      <c r="AC56" s="69"/>
      <c r="AD56" s="284"/>
      <c r="AE56" s="285"/>
      <c r="AF56" s="285"/>
      <c r="AG56" s="84"/>
      <c r="AH56" s="167" t="s">
        <v>15</v>
      </c>
    </row>
    <row r="57" spans="1:34" ht="6" customHeight="1" thickBot="1">
      <c r="A57" s="249"/>
      <c r="B57" s="294"/>
      <c r="C57" s="297"/>
      <c r="D57" s="300"/>
      <c r="E57" s="251"/>
      <c r="F57" s="254"/>
      <c r="G57" s="254"/>
      <c r="H57" s="257"/>
      <c r="I57" s="294"/>
      <c r="J57" s="297"/>
      <c r="K57" s="300"/>
      <c r="L57" s="262"/>
      <c r="M57" s="263"/>
      <c r="N57" s="263"/>
      <c r="O57" s="264"/>
      <c r="P57" s="107"/>
      <c r="Q57" s="107"/>
      <c r="R57" s="107"/>
      <c r="S57" s="107"/>
      <c r="T57" s="111" t="str">
        <f>VLOOKUP(A48,■■■!A:BN,66)</f>
        <v/>
      </c>
      <c r="U57" s="118">
        <f>VLOOKUP(A48,■■■!A:BA,53)</f>
        <v>0</v>
      </c>
      <c r="V57" s="124"/>
      <c r="W57" s="121"/>
      <c r="X57" s="75"/>
      <c r="Y57" s="67"/>
      <c r="Z57" s="67"/>
      <c r="AA57" s="67"/>
      <c r="AB57" s="67"/>
      <c r="AC57" s="69"/>
      <c r="AD57" s="284"/>
      <c r="AE57" s="285"/>
      <c r="AF57" s="285"/>
      <c r="AG57" s="84"/>
      <c r="AH57" s="165"/>
    </row>
    <row r="58" spans="1:34" ht="6" customHeight="1" thickBot="1">
      <c r="A58" s="249"/>
      <c r="B58" s="294"/>
      <c r="C58" s="297"/>
      <c r="D58" s="300"/>
      <c r="E58" s="251"/>
      <c r="F58" s="254"/>
      <c r="G58" s="254"/>
      <c r="H58" s="257"/>
      <c r="I58" s="294"/>
      <c r="J58" s="297"/>
      <c r="K58" s="300"/>
      <c r="L58" s="262"/>
      <c r="M58" s="263"/>
      <c r="N58" s="263"/>
      <c r="O58" s="264"/>
      <c r="P58" s="107"/>
      <c r="Q58" s="107"/>
      <c r="R58" s="107"/>
      <c r="S58" s="107"/>
      <c r="T58" s="111"/>
      <c r="U58" s="118"/>
      <c r="V58" s="124"/>
      <c r="W58" s="121"/>
      <c r="X58" s="75"/>
      <c r="Y58" s="67"/>
      <c r="Z58" s="67"/>
      <c r="AA58" s="67"/>
      <c r="AB58" s="67"/>
      <c r="AC58" s="69"/>
      <c r="AD58" s="284"/>
      <c r="AE58" s="285"/>
      <c r="AF58" s="285"/>
      <c r="AG58" s="84"/>
      <c r="AH58" s="165"/>
    </row>
    <row r="59" spans="1:34" ht="6" customHeight="1" thickBot="1">
      <c r="A59" s="249"/>
      <c r="B59" s="295"/>
      <c r="C59" s="298"/>
      <c r="D59" s="301"/>
      <c r="E59" s="252"/>
      <c r="F59" s="255"/>
      <c r="G59" s="255"/>
      <c r="H59" s="258"/>
      <c r="I59" s="295"/>
      <c r="J59" s="298"/>
      <c r="K59" s="301"/>
      <c r="L59" s="265"/>
      <c r="M59" s="266"/>
      <c r="N59" s="266"/>
      <c r="O59" s="267"/>
      <c r="P59" s="108"/>
      <c r="Q59" s="108"/>
      <c r="R59" s="108"/>
      <c r="S59" s="108"/>
      <c r="T59" s="112"/>
      <c r="U59" s="119"/>
      <c r="V59" s="125"/>
      <c r="W59" s="122"/>
      <c r="X59" s="76"/>
      <c r="Y59" s="68"/>
      <c r="Z59" s="68"/>
      <c r="AA59" s="68"/>
      <c r="AB59" s="68"/>
      <c r="AC59" s="70"/>
      <c r="AD59" s="286"/>
      <c r="AE59" s="85"/>
      <c r="AF59" s="85"/>
      <c r="AG59" s="86"/>
      <c r="AH59" s="168"/>
    </row>
    <row r="60" spans="1:34" ht="6" customHeight="1" thickBot="1">
      <c r="A60" s="249">
        <v>4</v>
      </c>
      <c r="B60" s="293" t="str">
        <f>IF(VLOOKUP(A60,入力シート❷!A:B,2,FALSE)="ハイパーコース","ハイパー","")</f>
        <v/>
      </c>
      <c r="C60" s="296" t="str">
        <f>IF(VLOOKUP(A60,入力シート❷!A:B,2,FALSE)="アドバンストコース","アドバンスト","")</f>
        <v/>
      </c>
      <c r="D60" s="299" t="str">
        <f>IF(VLOOKUP(A60,入力シート❷!A:B,2,FALSE)="アグレッシブコース","アグレッシブ","")</f>
        <v/>
      </c>
      <c r="E60" s="250" t="str">
        <f>IF(VLOOKUP(A60,入力シート❷!A:C,3,FALSE)="A推薦(単願)","A推薦","")</f>
        <v/>
      </c>
      <c r="F60" s="253" t="str">
        <f>IF(VLOOKUP(A60,入力シート❷!A:C,3,FALSE)="B推薦(併願)","B推薦","")</f>
        <v/>
      </c>
      <c r="G60" s="253" t="str">
        <f>IF(VLOOKUP(A60,入力シート❷!A:C,3,FALSE)="C推薦(第一志望)","C推薦","")</f>
        <v/>
      </c>
      <c r="H60" s="256" t="str">
        <f>IF(VLOOKUP(A60,入力シート❷!A:C,3,FALSE)="併願優遇","併願優遇","")</f>
        <v/>
      </c>
      <c r="I60" s="293" t="str">
        <f>IF(VLOOKUP(A60,入力シート❷!A:D,4,FALSE)="学業特待Ⅰ","学業特待Ⅰ","")</f>
        <v/>
      </c>
      <c r="J60" s="296" t="str">
        <f>IF(VLOOKUP(A60,入力シート❷!A:D,4,FALSE)="学業特待Ⅱ","学業特待Ⅱ","")</f>
        <v/>
      </c>
      <c r="K60" s="299" t="str">
        <f>IF(VLOOKUP(A60,入力シート❷!A:D,4,FALSE)="学業特待Ⅲ","学業特待Ⅲ","")</f>
        <v/>
      </c>
      <c r="L60" s="277" t="str">
        <f>IF(OR(VLOOKUP(A60,入力シート❷!A:I,7,FALSE)="",VLOOKUP(A60,入力シート❷!A:I,8,FALSE)=""),"入力シート❷に入力してください",VLOOKUP(A60,入力シート❷!A:I,7,FALSE)&amp;"　"&amp;VLOOKUP(A60,入力シート❷!A:I,8,FALSE))</f>
        <v>入力シート❷に入力してください</v>
      </c>
      <c r="M60" s="278"/>
      <c r="N60" s="268" t="str">
        <f>IF(VLOOKUP(A60,入力シート❷!A:I,9,FALSE)="","",IF(VLOOKUP(A60,入力シート❷!A:I,9,FALSE)="女","",VLOOKUP(A60,入力シート❷!A:I,9,FALSE)))</f>
        <v/>
      </c>
      <c r="O60" s="271" t="str">
        <f>IF(VLOOKUP(A60,入力シート❷!A:I,9,FALSE)="","",IF(VLOOKUP(A60,入力シート❷!A:I,9,FALSE)="男","",VLOOKUP(A60,入力シート❷!A:I,9,FALSE)))</f>
        <v/>
      </c>
      <c r="P60" s="159" t="s">
        <v>0</v>
      </c>
      <c r="Q60" s="159" t="s">
        <v>1</v>
      </c>
      <c r="R60" s="159" t="s">
        <v>2</v>
      </c>
      <c r="S60" s="159" t="s">
        <v>3</v>
      </c>
      <c r="T60" s="187" t="s">
        <v>6</v>
      </c>
      <c r="U60" s="187" t="s">
        <v>7</v>
      </c>
      <c r="V60" s="153" t="s">
        <v>8</v>
      </c>
      <c r="W60" s="138" t="str">
        <f>IF(VLOOKUP(A60,入力シート❷!A:U,19,FALSE)="","",VLOOKUP(A60,入力シート❷!A:U,19,FALSE))</f>
        <v/>
      </c>
      <c r="X60" s="87" t="str">
        <f>IF(VLOOKUP(A60,入力シート❷!A:AF,22,FALSE)="","",VLOOKUP(A60,入力シート❷!A:AF,22,FALSE))</f>
        <v/>
      </c>
      <c r="Y60" s="66" t="str">
        <f>IF(VLOOKUP(A60,入力シート❷!A:AF,23,FALSE)="","",VLOOKUP(A60,入力シート❷!A:AF,23,FALSE))</f>
        <v/>
      </c>
      <c r="Z60" s="66" t="str">
        <f>IF(VLOOKUP(A60,入力シート❷!A:AF,24,FALSE)="","",VLOOKUP(A60,入力シート❷!A:AF,24,FALSE))</f>
        <v/>
      </c>
      <c r="AA60" s="66" t="str">
        <f>IF(VLOOKUP(A60,入力シート❷!A:AF,25,FALSE)="","",VLOOKUP(A60,入力シート❷!A:AF,25,FALSE))</f>
        <v/>
      </c>
      <c r="AB60" s="66" t="str">
        <f>IF(VLOOKUP(A60,入力シート❷!A:AF,26,FALSE)="","",VLOOKUP(A60,入力シート❷!A:AF,26,FALSE))</f>
        <v/>
      </c>
      <c r="AC60" s="77" t="str">
        <f>IF(VLOOKUP(A60,入力シート❷!A:AF,27,FALSE)="","",VLOOKUP(A60,入力シート❷!A:AF,27,FALSE))</f>
        <v/>
      </c>
      <c r="AD60" s="81" t="str">
        <f>IF(VLOOKUP(A60,入力シート❷!A:AG,33,FALSE)="","必要な場合、入力シート❷に入力してください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0" s="81"/>
      <c r="AF60" s="81"/>
      <c r="AG60" s="82"/>
      <c r="AH60" s="164" t="s">
        <v>15</v>
      </c>
    </row>
    <row r="61" spans="1:34" ht="6" customHeight="1" thickBot="1">
      <c r="A61" s="249"/>
      <c r="B61" s="294"/>
      <c r="C61" s="297"/>
      <c r="D61" s="300"/>
      <c r="E61" s="251"/>
      <c r="F61" s="254"/>
      <c r="G61" s="254"/>
      <c r="H61" s="257"/>
      <c r="I61" s="294"/>
      <c r="J61" s="297"/>
      <c r="K61" s="300"/>
      <c r="L61" s="279"/>
      <c r="M61" s="280"/>
      <c r="N61" s="269"/>
      <c r="O61" s="272"/>
      <c r="P61" s="115"/>
      <c r="Q61" s="115"/>
      <c r="R61" s="115"/>
      <c r="S61" s="115"/>
      <c r="T61" s="188"/>
      <c r="U61" s="188"/>
      <c r="V61" s="124"/>
      <c r="W61" s="121"/>
      <c r="X61" s="75"/>
      <c r="Y61" s="67"/>
      <c r="Z61" s="67"/>
      <c r="AA61" s="67"/>
      <c r="AB61" s="67"/>
      <c r="AC61" s="78"/>
      <c r="AD61" s="83"/>
      <c r="AE61" s="83"/>
      <c r="AF61" s="83"/>
      <c r="AG61" s="84"/>
      <c r="AH61" s="165"/>
    </row>
    <row r="62" spans="1:34" ht="6" customHeight="1" thickBot="1">
      <c r="A62" s="249"/>
      <c r="B62" s="294"/>
      <c r="C62" s="297"/>
      <c r="D62" s="300"/>
      <c r="E62" s="251"/>
      <c r="F62" s="254"/>
      <c r="G62" s="254"/>
      <c r="H62" s="257"/>
      <c r="I62" s="294"/>
      <c r="J62" s="297"/>
      <c r="K62" s="300"/>
      <c r="L62" s="279"/>
      <c r="M62" s="280"/>
      <c r="N62" s="269"/>
      <c r="O62" s="272"/>
      <c r="P62" s="107" t="str">
        <f>IF(VLOOKUP(A60,入力シート❷!A:U,10,FALSE)="","",VLOOKUP(A60,入力シート❷!A:U,10,FALSE))</f>
        <v/>
      </c>
      <c r="Q62" s="107" t="str">
        <f>IF(VLOOKUP(A60,入力シート❷!A:U,11,FALSE)="","",VLOOKUP(A60,入力シート❷!A:U,11,FALSE))</f>
        <v/>
      </c>
      <c r="R62" s="107" t="str">
        <f>IF(VLOOKUP(A60,入力シート❷!A:U,12,FALSE)="","",VLOOKUP(A60,入力シート❷!A:U,12,FALSE))</f>
        <v/>
      </c>
      <c r="S62" s="107" t="str">
        <f>IF(VLOOKUP(A60,入力シート❷!A:U,13,FALSE)="","",VLOOKUP(A60,入力シート❷!A:U,13,FALSE))</f>
        <v/>
      </c>
      <c r="T62" s="274" t="str">
        <f>IF(VLOOKUP(A60,入力シート❷!A:U,18,FALSE)="","",VLOOKUP(A60,入力シート❷!A:U,18,FALSE))</f>
        <v/>
      </c>
      <c r="U62" s="274" t="str">
        <f>IF(SUM(P62:T62)=0,"",SUM(P62:T62))</f>
        <v/>
      </c>
      <c r="V62" s="124"/>
      <c r="W62" s="121"/>
      <c r="X62" s="75"/>
      <c r="Y62" s="67"/>
      <c r="Z62" s="67"/>
      <c r="AA62" s="67"/>
      <c r="AB62" s="67"/>
      <c r="AC62" s="78"/>
      <c r="AD62" s="83"/>
      <c r="AE62" s="83"/>
      <c r="AF62" s="83"/>
      <c r="AG62" s="84"/>
      <c r="AH62" s="165"/>
    </row>
    <row r="63" spans="1:34" ht="6" customHeight="1" thickBot="1">
      <c r="A63" s="249"/>
      <c r="B63" s="294"/>
      <c r="C63" s="297"/>
      <c r="D63" s="300"/>
      <c r="E63" s="251"/>
      <c r="F63" s="254"/>
      <c r="G63" s="254"/>
      <c r="H63" s="257"/>
      <c r="I63" s="294"/>
      <c r="J63" s="297"/>
      <c r="K63" s="300"/>
      <c r="L63" s="281"/>
      <c r="M63" s="282"/>
      <c r="N63" s="270"/>
      <c r="O63" s="273"/>
      <c r="P63" s="107"/>
      <c r="Q63" s="107"/>
      <c r="R63" s="107"/>
      <c r="S63" s="107"/>
      <c r="T63" s="275"/>
      <c r="U63" s="275"/>
      <c r="V63" s="154"/>
      <c r="W63" s="139"/>
      <c r="X63" s="75"/>
      <c r="Y63" s="67"/>
      <c r="Z63" s="67"/>
      <c r="AA63" s="67"/>
      <c r="AB63" s="67"/>
      <c r="AC63" s="78"/>
      <c r="AD63" s="83"/>
      <c r="AE63" s="83"/>
      <c r="AF63" s="83"/>
      <c r="AG63" s="84"/>
      <c r="AH63" s="166"/>
    </row>
    <row r="64" spans="1:34" ht="6" customHeight="1" thickBot="1">
      <c r="A64" s="249"/>
      <c r="B64" s="294"/>
      <c r="C64" s="297"/>
      <c r="D64" s="300"/>
      <c r="E64" s="251"/>
      <c r="F64" s="254"/>
      <c r="G64" s="254"/>
      <c r="H64" s="257"/>
      <c r="I64" s="294"/>
      <c r="J64" s="297"/>
      <c r="K64" s="300"/>
      <c r="L64" s="259" t="str">
        <f>IF(OR(VLOOKUP(A60,入力シート❷!A:I,5,FALSE)="",VLOOKUP(A60,入力シート❷!A:I,6,FALSE)=""),"入力シート❷に入力してください",VLOOKUP(A60,入力シート❷!A:I,5,FALSE)&amp;"　"&amp;VLOOKUP(A60,入力シート❷!A:I,6,FALSE))</f>
        <v>入力シート❷に入力してください</v>
      </c>
      <c r="M64" s="260"/>
      <c r="N64" s="260"/>
      <c r="O64" s="261"/>
      <c r="P64" s="107"/>
      <c r="Q64" s="107"/>
      <c r="R64" s="107"/>
      <c r="S64" s="107"/>
      <c r="T64" s="275"/>
      <c r="U64" s="275"/>
      <c r="V64" s="136" t="s">
        <v>9</v>
      </c>
      <c r="W64" s="128" t="str">
        <f>IF(VLOOKUP(A60,入力シート❷!A:U,20,FALSE)="","",VLOOKUP(A60,入力シート❷!A:U,20,FALSE))</f>
        <v/>
      </c>
      <c r="X64" s="75"/>
      <c r="Y64" s="67"/>
      <c r="Z64" s="67"/>
      <c r="AA64" s="67"/>
      <c r="AB64" s="67"/>
      <c r="AC64" s="78"/>
      <c r="AD64" s="83"/>
      <c r="AE64" s="83"/>
      <c r="AF64" s="83"/>
      <c r="AG64" s="84"/>
      <c r="AH64" s="167" t="s">
        <v>15</v>
      </c>
    </row>
    <row r="65" spans="1:34" ht="6" customHeight="1" thickBot="1">
      <c r="A65" s="249"/>
      <c r="B65" s="294"/>
      <c r="C65" s="297"/>
      <c r="D65" s="300"/>
      <c r="E65" s="251"/>
      <c r="F65" s="254"/>
      <c r="G65" s="254"/>
      <c r="H65" s="257"/>
      <c r="I65" s="294"/>
      <c r="J65" s="297"/>
      <c r="K65" s="300"/>
      <c r="L65" s="262"/>
      <c r="M65" s="263"/>
      <c r="N65" s="263"/>
      <c r="O65" s="264"/>
      <c r="P65" s="113"/>
      <c r="Q65" s="113"/>
      <c r="R65" s="113"/>
      <c r="S65" s="113"/>
      <c r="T65" s="276"/>
      <c r="U65" s="276"/>
      <c r="V65" s="124"/>
      <c r="W65" s="121"/>
      <c r="X65" s="75"/>
      <c r="Y65" s="67"/>
      <c r="Z65" s="67"/>
      <c r="AA65" s="67"/>
      <c r="AB65" s="67"/>
      <c r="AC65" s="78"/>
      <c r="AD65" s="83"/>
      <c r="AE65" s="83"/>
      <c r="AF65" s="83"/>
      <c r="AG65" s="84"/>
      <c r="AH65" s="165"/>
    </row>
    <row r="66" spans="1:34" ht="6" customHeight="1" thickBot="1">
      <c r="A66" s="249"/>
      <c r="B66" s="294"/>
      <c r="C66" s="297"/>
      <c r="D66" s="300"/>
      <c r="E66" s="251"/>
      <c r="F66" s="254"/>
      <c r="G66" s="254"/>
      <c r="H66" s="257"/>
      <c r="I66" s="294"/>
      <c r="J66" s="297"/>
      <c r="K66" s="300"/>
      <c r="L66" s="262"/>
      <c r="M66" s="263"/>
      <c r="N66" s="263"/>
      <c r="O66" s="264"/>
      <c r="P66" s="114" t="s">
        <v>4</v>
      </c>
      <c r="Q66" s="114" t="s">
        <v>5</v>
      </c>
      <c r="R66" s="114" t="s">
        <v>11</v>
      </c>
      <c r="S66" s="114" t="s">
        <v>12</v>
      </c>
      <c r="T66" s="126" t="s">
        <v>15</v>
      </c>
      <c r="U66" s="16"/>
      <c r="V66" s="124"/>
      <c r="W66" s="121"/>
      <c r="X66" s="75" t="str">
        <f>IF(VLOOKUP(A60,入力シート❷!A:AF,28,FALSE)="","",VLOOKUP(A60,入力シート❷!A:AF,28,FALSE))</f>
        <v/>
      </c>
      <c r="Y66" s="67" t="str">
        <f>IF(VLOOKUP(A60,入力シート❷!A:AF,29,FALSE)="","",VLOOKUP(A60,入力シート❷!A:AF,29,FALSE))</f>
        <v/>
      </c>
      <c r="Z66" s="67" t="str">
        <f>IF(VLOOKUP(A60,入力シート❷!A:AF,30,FALSE)="","",VLOOKUP(A60,入力シート❷!A:AF,30,FALSE))</f>
        <v/>
      </c>
      <c r="AA66" s="67" t="str">
        <f>IF(VLOOKUP(A60,入力シート❷!A:AF,31,FALSE)="","",VLOOKUP(A60,入力シート❷!A:AF,31,FALSE))</f>
        <v/>
      </c>
      <c r="AB66" s="67" t="str">
        <f>IF(VLOOKUP(A60,入力シート❷!A:AF,32,FALSE)="","",VLOOKUP(A60,入力シート❷!A:AF,32,FALSE))</f>
        <v/>
      </c>
      <c r="AC66" s="69"/>
      <c r="AD66" s="83"/>
      <c r="AE66" s="83"/>
      <c r="AF66" s="83"/>
      <c r="AG66" s="84"/>
      <c r="AH66" s="165"/>
    </row>
    <row r="67" spans="1:34" ht="6" customHeight="1" thickBot="1">
      <c r="A67" s="249"/>
      <c r="B67" s="294"/>
      <c r="C67" s="297"/>
      <c r="D67" s="300"/>
      <c r="E67" s="251"/>
      <c r="F67" s="254"/>
      <c r="G67" s="254"/>
      <c r="H67" s="257"/>
      <c r="I67" s="294"/>
      <c r="J67" s="297"/>
      <c r="K67" s="300"/>
      <c r="L67" s="262"/>
      <c r="M67" s="263"/>
      <c r="N67" s="263"/>
      <c r="O67" s="264"/>
      <c r="P67" s="115"/>
      <c r="Q67" s="115"/>
      <c r="R67" s="115"/>
      <c r="S67" s="115"/>
      <c r="T67" s="127"/>
      <c r="U67" s="17"/>
      <c r="V67" s="137"/>
      <c r="W67" s="129"/>
      <c r="X67" s="75"/>
      <c r="Y67" s="67"/>
      <c r="Z67" s="67"/>
      <c r="AA67" s="67"/>
      <c r="AB67" s="67"/>
      <c r="AC67" s="69"/>
      <c r="AD67" s="83"/>
      <c r="AE67" s="83"/>
      <c r="AF67" s="83"/>
      <c r="AG67" s="84"/>
      <c r="AH67" s="166"/>
    </row>
    <row r="68" spans="1:34" ht="6" customHeight="1" thickBot="1">
      <c r="A68" s="249"/>
      <c r="B68" s="294"/>
      <c r="C68" s="297"/>
      <c r="D68" s="300"/>
      <c r="E68" s="251"/>
      <c r="F68" s="254"/>
      <c r="G68" s="254"/>
      <c r="H68" s="257"/>
      <c r="I68" s="294"/>
      <c r="J68" s="297"/>
      <c r="K68" s="300"/>
      <c r="L68" s="262"/>
      <c r="M68" s="263"/>
      <c r="N68" s="263"/>
      <c r="O68" s="264"/>
      <c r="P68" s="107" t="str">
        <f>IF(VLOOKUP(A60,入力シート❷!A:U,14,FALSE)="","",VLOOKUP(A60,入力シート❷!A:U,14,FALSE))</f>
        <v/>
      </c>
      <c r="Q68" s="107" t="str">
        <f>IF(VLOOKUP(A60,入力シート❷!A:U,15,FALSE)="","",VLOOKUP(A60,入力シート❷!A:U,15,FALSE))</f>
        <v/>
      </c>
      <c r="R68" s="107" t="str">
        <f>IF(VLOOKUP(A60,入力シート❷!A:U,16,FALSE)="","",VLOOKUP(A60,入力シート❷!A:U,16,FALSE))</f>
        <v/>
      </c>
      <c r="S68" s="107" t="str">
        <f>IF(VLOOKUP(A60,入力シート❷!A:U,17,FALSE)="","",VLOOKUP(A60,入力シート❷!A:U,17,FALSE))</f>
        <v/>
      </c>
      <c r="T68" s="127"/>
      <c r="U68" s="17"/>
      <c r="V68" s="123" t="s">
        <v>10</v>
      </c>
      <c r="W68" s="120" t="str">
        <f>IF(VLOOKUP(A60,入力シート❷!A:U,21,FALSE)="","",VLOOKUP(A60,入力シート❷!A:U,21,FALSE))</f>
        <v/>
      </c>
      <c r="X68" s="75"/>
      <c r="Y68" s="67"/>
      <c r="Z68" s="67"/>
      <c r="AA68" s="67"/>
      <c r="AB68" s="67"/>
      <c r="AC68" s="69"/>
      <c r="AD68" s="83"/>
      <c r="AE68" s="83"/>
      <c r="AF68" s="83"/>
      <c r="AG68" s="84"/>
      <c r="AH68" s="167" t="s">
        <v>15</v>
      </c>
    </row>
    <row r="69" spans="1:34" ht="6" customHeight="1" thickBot="1">
      <c r="A69" s="249"/>
      <c r="B69" s="294"/>
      <c r="C69" s="297"/>
      <c r="D69" s="300"/>
      <c r="E69" s="251"/>
      <c r="F69" s="254"/>
      <c r="G69" s="254"/>
      <c r="H69" s="257"/>
      <c r="I69" s="294"/>
      <c r="J69" s="297"/>
      <c r="K69" s="300"/>
      <c r="L69" s="262"/>
      <c r="M69" s="263"/>
      <c r="N69" s="263"/>
      <c r="O69" s="264"/>
      <c r="P69" s="107"/>
      <c r="Q69" s="107"/>
      <c r="R69" s="107"/>
      <c r="S69" s="107"/>
      <c r="T69" s="111" t="str">
        <f>VLOOKUP(A60,■■■!A:BN,66)</f>
        <v/>
      </c>
      <c r="U69" s="118">
        <f>VLOOKUP(A60,■■■!A:BA,53)</f>
        <v>0</v>
      </c>
      <c r="V69" s="124"/>
      <c r="W69" s="121"/>
      <c r="X69" s="75"/>
      <c r="Y69" s="67"/>
      <c r="Z69" s="67"/>
      <c r="AA69" s="67"/>
      <c r="AB69" s="67"/>
      <c r="AC69" s="69"/>
      <c r="AD69" s="83"/>
      <c r="AE69" s="83"/>
      <c r="AF69" s="83"/>
      <c r="AG69" s="84"/>
      <c r="AH69" s="165"/>
    </row>
    <row r="70" spans="1:34" ht="6" customHeight="1" thickBot="1">
      <c r="A70" s="249"/>
      <c r="B70" s="294"/>
      <c r="C70" s="297"/>
      <c r="D70" s="300"/>
      <c r="E70" s="251"/>
      <c r="F70" s="254"/>
      <c r="G70" s="254"/>
      <c r="H70" s="257"/>
      <c r="I70" s="294"/>
      <c r="J70" s="297"/>
      <c r="K70" s="300"/>
      <c r="L70" s="262"/>
      <c r="M70" s="263"/>
      <c r="N70" s="263"/>
      <c r="O70" s="264"/>
      <c r="P70" s="107"/>
      <c r="Q70" s="107"/>
      <c r="R70" s="107"/>
      <c r="S70" s="107"/>
      <c r="T70" s="111"/>
      <c r="U70" s="118"/>
      <c r="V70" s="124"/>
      <c r="W70" s="121"/>
      <c r="X70" s="75"/>
      <c r="Y70" s="67"/>
      <c r="Z70" s="67"/>
      <c r="AA70" s="67"/>
      <c r="AB70" s="67"/>
      <c r="AC70" s="69"/>
      <c r="AD70" s="83"/>
      <c r="AE70" s="83"/>
      <c r="AF70" s="83"/>
      <c r="AG70" s="84"/>
      <c r="AH70" s="165"/>
    </row>
    <row r="71" spans="1:34" ht="6" customHeight="1" thickBot="1">
      <c r="A71" s="249"/>
      <c r="B71" s="295"/>
      <c r="C71" s="298"/>
      <c r="D71" s="301"/>
      <c r="E71" s="252"/>
      <c r="F71" s="255"/>
      <c r="G71" s="255"/>
      <c r="H71" s="258"/>
      <c r="I71" s="295"/>
      <c r="J71" s="298"/>
      <c r="K71" s="301"/>
      <c r="L71" s="265"/>
      <c r="M71" s="266"/>
      <c r="N71" s="266"/>
      <c r="O71" s="267"/>
      <c r="P71" s="108"/>
      <c r="Q71" s="108"/>
      <c r="R71" s="108"/>
      <c r="S71" s="108"/>
      <c r="T71" s="112"/>
      <c r="U71" s="119"/>
      <c r="V71" s="125"/>
      <c r="W71" s="122"/>
      <c r="X71" s="76"/>
      <c r="Y71" s="68"/>
      <c r="Z71" s="68"/>
      <c r="AA71" s="68"/>
      <c r="AB71" s="68"/>
      <c r="AC71" s="70"/>
      <c r="AD71" s="85"/>
      <c r="AE71" s="85"/>
      <c r="AF71" s="85"/>
      <c r="AG71" s="86"/>
      <c r="AH71" s="168"/>
    </row>
    <row r="72" spans="1:34" ht="6" customHeight="1" thickBot="1">
      <c r="A72" s="249">
        <v>5</v>
      </c>
      <c r="B72" s="293" t="str">
        <f>IF(VLOOKUP(A72,入力シート❷!A:B,2,FALSE)="ハイパーコース","ハイパー","")</f>
        <v/>
      </c>
      <c r="C72" s="296" t="str">
        <f>IF(VLOOKUP(A72,入力シート❷!A:B,2,FALSE)="アドバンストコース","アドバンスト","")</f>
        <v/>
      </c>
      <c r="D72" s="299" t="str">
        <f>IF(VLOOKUP(A72,入力シート❷!A:B,2,FALSE)="アグレッシブコース","アグレッシブ","")</f>
        <v/>
      </c>
      <c r="E72" s="250" t="str">
        <f>IF(VLOOKUP(A72,入力シート❷!A:C,3,FALSE)="A推薦(単願)","A推薦","")</f>
        <v/>
      </c>
      <c r="F72" s="253" t="str">
        <f>IF(VLOOKUP(A72,入力シート❷!A:C,3,FALSE)="B推薦(併願)","B推薦","")</f>
        <v/>
      </c>
      <c r="G72" s="253" t="str">
        <f>IF(VLOOKUP(A72,入力シート❷!A:C,3,FALSE)="C推薦(第一志望)","C推薦","")</f>
        <v/>
      </c>
      <c r="H72" s="256" t="str">
        <f>IF(VLOOKUP(A72,入力シート❷!A:C,3,FALSE)="併願優遇","併願優遇","")</f>
        <v/>
      </c>
      <c r="I72" s="293" t="str">
        <f>IF(VLOOKUP(A72,入力シート❷!A:D,4,FALSE)="学業特待Ⅰ","学業特待Ⅰ","")</f>
        <v/>
      </c>
      <c r="J72" s="296" t="str">
        <f>IF(VLOOKUP(A72,入力シート❷!A:D,4,FALSE)="学業特待Ⅱ","学業特待Ⅱ","")</f>
        <v/>
      </c>
      <c r="K72" s="299" t="str">
        <f>IF(VLOOKUP(A72,入力シート❷!A:D,4,FALSE)="学業特待Ⅲ","学業特待Ⅲ","")</f>
        <v/>
      </c>
      <c r="L72" s="277" t="str">
        <f>IF(OR(VLOOKUP(A72,入力シート❷!A:I,7,FALSE)="",VLOOKUP(A72,入力シート❷!A:I,8,FALSE)=""),"入力シート❷に入力してください",VLOOKUP(A72,入力シート❷!A:I,7,FALSE)&amp;"　"&amp;VLOOKUP(A72,入力シート❷!A:I,8,FALSE))</f>
        <v>入力シート❷に入力してください</v>
      </c>
      <c r="M72" s="278"/>
      <c r="N72" s="268" t="str">
        <f>IF(VLOOKUP(A72,入力シート❷!A:I,9,FALSE)="","",IF(VLOOKUP(A72,入力シート❷!A:I,9,FALSE)="女","",VLOOKUP(A72,入力シート❷!A:I,9,FALSE)))</f>
        <v/>
      </c>
      <c r="O72" s="271" t="str">
        <f>IF(VLOOKUP(A72,入力シート❷!A:I,9,FALSE)="","",IF(VLOOKUP(A72,入力シート❷!A:I,9,FALSE)="男","",VLOOKUP(A72,入力シート❷!A:I,9,FALSE)))</f>
        <v/>
      </c>
      <c r="P72" s="159" t="s">
        <v>0</v>
      </c>
      <c r="Q72" s="159" t="s">
        <v>1</v>
      </c>
      <c r="R72" s="159" t="s">
        <v>2</v>
      </c>
      <c r="S72" s="159" t="s">
        <v>3</v>
      </c>
      <c r="T72" s="187" t="s">
        <v>6</v>
      </c>
      <c r="U72" s="187" t="s">
        <v>7</v>
      </c>
      <c r="V72" s="153" t="s">
        <v>8</v>
      </c>
      <c r="W72" s="138" t="str">
        <f>IF(VLOOKUP(A72,入力シート❷!A:U,19,FALSE)="","",VLOOKUP(A72,入力シート❷!A:U,19,FALSE))</f>
        <v/>
      </c>
      <c r="X72" s="87" t="str">
        <f>IF(VLOOKUP(A72,入力シート❷!A:AF,22,FALSE)="","",VLOOKUP(A72,入力シート❷!A:AF,22,FALSE))</f>
        <v/>
      </c>
      <c r="Y72" s="66" t="str">
        <f>IF(VLOOKUP(A72,入力シート❷!A:AF,23,FALSE)="","",VLOOKUP(A72,入力シート❷!A:AF,23,FALSE))</f>
        <v/>
      </c>
      <c r="Z72" s="66" t="str">
        <f>IF(VLOOKUP(A72,入力シート❷!A:AF,24,FALSE)="","",VLOOKUP(A72,入力シート❷!A:AF,24,FALSE))</f>
        <v/>
      </c>
      <c r="AA72" s="66" t="str">
        <f>IF(VLOOKUP(A72,入力シート❷!A:AF,25,FALSE)="","",VLOOKUP(A72,入力シート❷!A:AF,25,FALSE))</f>
        <v/>
      </c>
      <c r="AB72" s="66" t="str">
        <f>IF(VLOOKUP(A72,入力シート❷!A:AF,26,FALSE)="","",VLOOKUP(A72,入力シート❷!A:AF,26,FALSE))</f>
        <v/>
      </c>
      <c r="AC72" s="77" t="str">
        <f>IF(VLOOKUP(A72,入力シート❷!A:AF,27,FALSE)="","",VLOOKUP(A72,入力シート❷!A:AF,27,FALSE))</f>
        <v/>
      </c>
      <c r="AD72" s="81" t="str">
        <f>IF(VLOOKUP(A72,入力シート❷!A:AG,33,FALSE)="","必要な場合、入力シート❷に入力してください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2" s="81"/>
      <c r="AF72" s="81"/>
      <c r="AG72" s="82"/>
      <c r="AH72" s="164" t="s">
        <v>15</v>
      </c>
    </row>
    <row r="73" spans="1:34" ht="6" customHeight="1" thickBot="1">
      <c r="A73" s="249"/>
      <c r="B73" s="294"/>
      <c r="C73" s="297"/>
      <c r="D73" s="300"/>
      <c r="E73" s="251"/>
      <c r="F73" s="254"/>
      <c r="G73" s="254"/>
      <c r="H73" s="257"/>
      <c r="I73" s="294"/>
      <c r="J73" s="297"/>
      <c r="K73" s="300"/>
      <c r="L73" s="279"/>
      <c r="M73" s="280"/>
      <c r="N73" s="269"/>
      <c r="O73" s="272"/>
      <c r="P73" s="115"/>
      <c r="Q73" s="115"/>
      <c r="R73" s="115"/>
      <c r="S73" s="115"/>
      <c r="T73" s="188"/>
      <c r="U73" s="188"/>
      <c r="V73" s="124"/>
      <c r="W73" s="121"/>
      <c r="X73" s="75"/>
      <c r="Y73" s="67"/>
      <c r="Z73" s="67"/>
      <c r="AA73" s="67"/>
      <c r="AB73" s="67"/>
      <c r="AC73" s="78"/>
      <c r="AD73" s="83"/>
      <c r="AE73" s="83"/>
      <c r="AF73" s="83"/>
      <c r="AG73" s="84"/>
      <c r="AH73" s="165"/>
    </row>
    <row r="74" spans="1:34" ht="6" customHeight="1" thickBot="1">
      <c r="A74" s="249"/>
      <c r="B74" s="294"/>
      <c r="C74" s="297"/>
      <c r="D74" s="300"/>
      <c r="E74" s="251"/>
      <c r="F74" s="254"/>
      <c r="G74" s="254"/>
      <c r="H74" s="257"/>
      <c r="I74" s="294"/>
      <c r="J74" s="297"/>
      <c r="K74" s="300"/>
      <c r="L74" s="279"/>
      <c r="M74" s="280"/>
      <c r="N74" s="269"/>
      <c r="O74" s="272"/>
      <c r="P74" s="107" t="str">
        <f>IF(VLOOKUP(A72,入力シート❷!A:U,10,FALSE)="","",VLOOKUP(A72,入力シート❷!A:U,10,FALSE))</f>
        <v/>
      </c>
      <c r="Q74" s="107" t="str">
        <f>IF(VLOOKUP(A72,入力シート❷!A:U,11,FALSE)="","",VLOOKUP(A72,入力シート❷!A:U,11,FALSE))</f>
        <v/>
      </c>
      <c r="R74" s="107" t="str">
        <f>IF(VLOOKUP(A72,入力シート❷!A:U,12,FALSE)="","",VLOOKUP(A72,入力シート❷!A:U,12,FALSE))</f>
        <v/>
      </c>
      <c r="S74" s="107" t="str">
        <f>IF(VLOOKUP(A72,入力シート❷!A:U,13,FALSE)="","",VLOOKUP(A72,入力シート❷!A:U,13,FALSE))</f>
        <v/>
      </c>
      <c r="T74" s="274" t="str">
        <f>IF(VLOOKUP(A72,入力シート❷!A:U,18,FALSE)="","",VLOOKUP(A72,入力シート❷!A:U,18,FALSE))</f>
        <v/>
      </c>
      <c r="U74" s="274" t="str">
        <f>IF(SUM(P74:T74)=0,"",SUM(P74:T74))</f>
        <v/>
      </c>
      <c r="V74" s="124"/>
      <c r="W74" s="121"/>
      <c r="X74" s="75"/>
      <c r="Y74" s="67"/>
      <c r="Z74" s="67"/>
      <c r="AA74" s="67"/>
      <c r="AB74" s="67"/>
      <c r="AC74" s="78"/>
      <c r="AD74" s="83"/>
      <c r="AE74" s="83"/>
      <c r="AF74" s="83"/>
      <c r="AG74" s="84"/>
      <c r="AH74" s="165"/>
    </row>
    <row r="75" spans="1:34" ht="6" customHeight="1" thickBot="1">
      <c r="A75" s="249"/>
      <c r="B75" s="294"/>
      <c r="C75" s="297"/>
      <c r="D75" s="300"/>
      <c r="E75" s="251"/>
      <c r="F75" s="254"/>
      <c r="G75" s="254"/>
      <c r="H75" s="257"/>
      <c r="I75" s="294"/>
      <c r="J75" s="297"/>
      <c r="K75" s="300"/>
      <c r="L75" s="281"/>
      <c r="M75" s="282"/>
      <c r="N75" s="270"/>
      <c r="O75" s="273"/>
      <c r="P75" s="107"/>
      <c r="Q75" s="107"/>
      <c r="R75" s="107"/>
      <c r="S75" s="107"/>
      <c r="T75" s="275"/>
      <c r="U75" s="275"/>
      <c r="V75" s="154"/>
      <c r="W75" s="139"/>
      <c r="X75" s="75"/>
      <c r="Y75" s="67"/>
      <c r="Z75" s="67"/>
      <c r="AA75" s="67"/>
      <c r="AB75" s="67"/>
      <c r="AC75" s="78"/>
      <c r="AD75" s="83"/>
      <c r="AE75" s="83"/>
      <c r="AF75" s="83"/>
      <c r="AG75" s="84"/>
      <c r="AH75" s="166"/>
    </row>
    <row r="76" spans="1:34" ht="6" customHeight="1" thickBot="1">
      <c r="A76" s="249"/>
      <c r="B76" s="294"/>
      <c r="C76" s="297"/>
      <c r="D76" s="300"/>
      <c r="E76" s="251"/>
      <c r="F76" s="254"/>
      <c r="G76" s="254"/>
      <c r="H76" s="257"/>
      <c r="I76" s="294"/>
      <c r="J76" s="297"/>
      <c r="K76" s="300"/>
      <c r="L76" s="259" t="str">
        <f>IF(OR(VLOOKUP(A72,入力シート❷!A:I,5,FALSE)="",VLOOKUP(A72,入力シート❷!A:I,6,FALSE)=""),"入力シート❷に入力してください",VLOOKUP(A72,入力シート❷!A:I,5,FALSE)&amp;"　"&amp;VLOOKUP(A72,入力シート❷!A:I,6,FALSE))</f>
        <v>入力シート❷に入力してください</v>
      </c>
      <c r="M76" s="260"/>
      <c r="N76" s="260"/>
      <c r="O76" s="261"/>
      <c r="P76" s="107"/>
      <c r="Q76" s="107"/>
      <c r="R76" s="107"/>
      <c r="S76" s="107"/>
      <c r="T76" s="275"/>
      <c r="U76" s="275"/>
      <c r="V76" s="136" t="s">
        <v>9</v>
      </c>
      <c r="W76" s="128" t="str">
        <f>IF(VLOOKUP(A72,入力シート❷!A:U,20,FALSE)="","",VLOOKUP(A72,入力シート❷!A:U,20,FALSE))</f>
        <v/>
      </c>
      <c r="X76" s="75"/>
      <c r="Y76" s="67"/>
      <c r="Z76" s="67"/>
      <c r="AA76" s="67"/>
      <c r="AB76" s="67"/>
      <c r="AC76" s="78"/>
      <c r="AD76" s="83"/>
      <c r="AE76" s="83"/>
      <c r="AF76" s="83"/>
      <c r="AG76" s="84"/>
      <c r="AH76" s="167" t="s">
        <v>15</v>
      </c>
    </row>
    <row r="77" spans="1:34" ht="6" customHeight="1" thickBot="1">
      <c r="A77" s="249"/>
      <c r="B77" s="294"/>
      <c r="C77" s="297"/>
      <c r="D77" s="300"/>
      <c r="E77" s="251"/>
      <c r="F77" s="254"/>
      <c r="G77" s="254"/>
      <c r="H77" s="257"/>
      <c r="I77" s="294"/>
      <c r="J77" s="297"/>
      <c r="K77" s="300"/>
      <c r="L77" s="262"/>
      <c r="M77" s="263"/>
      <c r="N77" s="263"/>
      <c r="O77" s="264"/>
      <c r="P77" s="113"/>
      <c r="Q77" s="113"/>
      <c r="R77" s="113"/>
      <c r="S77" s="113"/>
      <c r="T77" s="276"/>
      <c r="U77" s="276"/>
      <c r="V77" s="124"/>
      <c r="W77" s="121"/>
      <c r="X77" s="75"/>
      <c r="Y77" s="67"/>
      <c r="Z77" s="67"/>
      <c r="AA77" s="67"/>
      <c r="AB77" s="67"/>
      <c r="AC77" s="78"/>
      <c r="AD77" s="83"/>
      <c r="AE77" s="83"/>
      <c r="AF77" s="83"/>
      <c r="AG77" s="84"/>
      <c r="AH77" s="165"/>
    </row>
    <row r="78" spans="1:34" ht="6" customHeight="1" thickBot="1">
      <c r="A78" s="249"/>
      <c r="B78" s="294"/>
      <c r="C78" s="297"/>
      <c r="D78" s="300"/>
      <c r="E78" s="251"/>
      <c r="F78" s="254"/>
      <c r="G78" s="254"/>
      <c r="H78" s="257"/>
      <c r="I78" s="294"/>
      <c r="J78" s="297"/>
      <c r="K78" s="300"/>
      <c r="L78" s="262"/>
      <c r="M78" s="263"/>
      <c r="N78" s="263"/>
      <c r="O78" s="264"/>
      <c r="P78" s="114" t="s">
        <v>4</v>
      </c>
      <c r="Q78" s="114" t="s">
        <v>5</v>
      </c>
      <c r="R78" s="114" t="s">
        <v>11</v>
      </c>
      <c r="S78" s="114" t="s">
        <v>12</v>
      </c>
      <c r="T78" s="126" t="s">
        <v>15</v>
      </c>
      <c r="U78" s="16"/>
      <c r="V78" s="124"/>
      <c r="W78" s="121"/>
      <c r="X78" s="75" t="str">
        <f>IF(VLOOKUP(A72,入力シート❷!A:AF,28,FALSE)="","",VLOOKUP(A72,入力シート❷!A:AF,28,FALSE))</f>
        <v/>
      </c>
      <c r="Y78" s="67" t="str">
        <f>IF(VLOOKUP(A72,入力シート❷!A:AF,29,FALSE)="","",VLOOKUP(A72,入力シート❷!A:AF,29,FALSE))</f>
        <v/>
      </c>
      <c r="Z78" s="67" t="str">
        <f>IF(VLOOKUP(A72,入力シート❷!A:AF,30,FALSE)="","",VLOOKUP(A72,入力シート❷!A:AF,30,FALSE))</f>
        <v/>
      </c>
      <c r="AA78" s="67" t="str">
        <f>IF(VLOOKUP(A72,入力シート❷!A:AF,31,FALSE)="","",VLOOKUP(A72,入力シート❷!A:AF,31,FALSE))</f>
        <v/>
      </c>
      <c r="AB78" s="67" t="str">
        <f>IF(VLOOKUP(A72,入力シート❷!A:AF,32,FALSE)="","",VLOOKUP(A72,入力シート❷!A:AF,32,FALSE))</f>
        <v/>
      </c>
      <c r="AC78" s="69"/>
      <c r="AD78" s="83"/>
      <c r="AE78" s="83"/>
      <c r="AF78" s="83"/>
      <c r="AG78" s="84"/>
      <c r="AH78" s="165"/>
    </row>
    <row r="79" spans="1:34" ht="6" customHeight="1" thickBot="1">
      <c r="A79" s="249"/>
      <c r="B79" s="294"/>
      <c r="C79" s="297"/>
      <c r="D79" s="300"/>
      <c r="E79" s="251"/>
      <c r="F79" s="254"/>
      <c r="G79" s="254"/>
      <c r="H79" s="257"/>
      <c r="I79" s="294"/>
      <c r="J79" s="297"/>
      <c r="K79" s="300"/>
      <c r="L79" s="262"/>
      <c r="M79" s="263"/>
      <c r="N79" s="263"/>
      <c r="O79" s="264"/>
      <c r="P79" s="115"/>
      <c r="Q79" s="115"/>
      <c r="R79" s="115"/>
      <c r="S79" s="115"/>
      <c r="T79" s="127"/>
      <c r="U79" s="17"/>
      <c r="V79" s="137"/>
      <c r="W79" s="129"/>
      <c r="X79" s="75"/>
      <c r="Y79" s="67"/>
      <c r="Z79" s="67"/>
      <c r="AA79" s="67"/>
      <c r="AB79" s="67"/>
      <c r="AC79" s="69"/>
      <c r="AD79" s="83"/>
      <c r="AE79" s="83"/>
      <c r="AF79" s="83"/>
      <c r="AG79" s="84"/>
      <c r="AH79" s="166"/>
    </row>
    <row r="80" spans="1:34" ht="6" customHeight="1" thickBot="1">
      <c r="A80" s="249"/>
      <c r="B80" s="294"/>
      <c r="C80" s="297"/>
      <c r="D80" s="300"/>
      <c r="E80" s="251"/>
      <c r="F80" s="254"/>
      <c r="G80" s="254"/>
      <c r="H80" s="257"/>
      <c r="I80" s="294"/>
      <c r="J80" s="297"/>
      <c r="K80" s="300"/>
      <c r="L80" s="262"/>
      <c r="M80" s="263"/>
      <c r="N80" s="263"/>
      <c r="O80" s="264"/>
      <c r="P80" s="107" t="str">
        <f>IF(VLOOKUP(A72,入力シート❷!A:U,14,FALSE)="","",VLOOKUP(A72,入力シート❷!A:U,14,FALSE))</f>
        <v/>
      </c>
      <c r="Q80" s="107" t="str">
        <f>IF(VLOOKUP(A72,入力シート❷!A:U,15,FALSE)="","",VLOOKUP(A72,入力シート❷!A:U,15,FALSE))</f>
        <v/>
      </c>
      <c r="R80" s="107" t="str">
        <f>IF(VLOOKUP(A72,入力シート❷!A:U,16,FALSE)="","",VLOOKUP(A72,入力シート❷!A:U,16,FALSE))</f>
        <v/>
      </c>
      <c r="S80" s="107" t="str">
        <f>IF(VLOOKUP(A72,入力シート❷!A:U,17,FALSE)="","",VLOOKUP(A72,入力シート❷!A:U,17,FALSE))</f>
        <v/>
      </c>
      <c r="T80" s="127"/>
      <c r="U80" s="17"/>
      <c r="V80" s="123" t="s">
        <v>10</v>
      </c>
      <c r="W80" s="120" t="str">
        <f>IF(VLOOKUP(A72,入力シート❷!A:U,21,FALSE)="","",VLOOKUP(A72,入力シート❷!A:U,21,FALSE))</f>
        <v/>
      </c>
      <c r="X80" s="75"/>
      <c r="Y80" s="67"/>
      <c r="Z80" s="67"/>
      <c r="AA80" s="67"/>
      <c r="AB80" s="67"/>
      <c r="AC80" s="69"/>
      <c r="AD80" s="83"/>
      <c r="AE80" s="83"/>
      <c r="AF80" s="83"/>
      <c r="AG80" s="84"/>
      <c r="AH80" s="167" t="s">
        <v>15</v>
      </c>
    </row>
    <row r="81" spans="1:34" ht="6" customHeight="1" thickBot="1">
      <c r="A81" s="249"/>
      <c r="B81" s="294"/>
      <c r="C81" s="297"/>
      <c r="D81" s="300"/>
      <c r="E81" s="251"/>
      <c r="F81" s="254"/>
      <c r="G81" s="254"/>
      <c r="H81" s="257"/>
      <c r="I81" s="294"/>
      <c r="J81" s="297"/>
      <c r="K81" s="300"/>
      <c r="L81" s="262"/>
      <c r="M81" s="263"/>
      <c r="N81" s="263"/>
      <c r="O81" s="264"/>
      <c r="P81" s="107"/>
      <c r="Q81" s="107"/>
      <c r="R81" s="107"/>
      <c r="S81" s="107"/>
      <c r="T81" s="111" t="str">
        <f>VLOOKUP(A72,■■■!A:BN,66)</f>
        <v/>
      </c>
      <c r="U81" s="118">
        <f>VLOOKUP(A72,■■■!A:BA,53)</f>
        <v>0</v>
      </c>
      <c r="V81" s="124"/>
      <c r="W81" s="121"/>
      <c r="X81" s="75"/>
      <c r="Y81" s="67"/>
      <c r="Z81" s="67"/>
      <c r="AA81" s="67"/>
      <c r="AB81" s="67"/>
      <c r="AC81" s="69"/>
      <c r="AD81" s="83"/>
      <c r="AE81" s="83"/>
      <c r="AF81" s="83"/>
      <c r="AG81" s="84"/>
      <c r="AH81" s="165"/>
    </row>
    <row r="82" spans="1:34" ht="6" customHeight="1" thickBot="1">
      <c r="A82" s="249"/>
      <c r="B82" s="294"/>
      <c r="C82" s="297"/>
      <c r="D82" s="300"/>
      <c r="E82" s="251"/>
      <c r="F82" s="254"/>
      <c r="G82" s="254"/>
      <c r="H82" s="257"/>
      <c r="I82" s="294"/>
      <c r="J82" s="297"/>
      <c r="K82" s="300"/>
      <c r="L82" s="262"/>
      <c r="M82" s="263"/>
      <c r="N82" s="263"/>
      <c r="O82" s="264"/>
      <c r="P82" s="107"/>
      <c r="Q82" s="107"/>
      <c r="R82" s="107"/>
      <c r="S82" s="107"/>
      <c r="T82" s="111"/>
      <c r="U82" s="118"/>
      <c r="V82" s="124"/>
      <c r="W82" s="121"/>
      <c r="X82" s="75"/>
      <c r="Y82" s="67"/>
      <c r="Z82" s="67"/>
      <c r="AA82" s="67"/>
      <c r="AB82" s="67"/>
      <c r="AC82" s="69"/>
      <c r="AD82" s="83"/>
      <c r="AE82" s="83"/>
      <c r="AF82" s="83"/>
      <c r="AG82" s="84"/>
      <c r="AH82" s="165"/>
    </row>
    <row r="83" spans="1:34" ht="6" customHeight="1" thickBot="1">
      <c r="A83" s="249"/>
      <c r="B83" s="295"/>
      <c r="C83" s="298"/>
      <c r="D83" s="301"/>
      <c r="E83" s="252"/>
      <c r="F83" s="255"/>
      <c r="G83" s="255"/>
      <c r="H83" s="258"/>
      <c r="I83" s="295"/>
      <c r="J83" s="298"/>
      <c r="K83" s="301"/>
      <c r="L83" s="265"/>
      <c r="M83" s="266"/>
      <c r="N83" s="266"/>
      <c r="O83" s="267"/>
      <c r="P83" s="108"/>
      <c r="Q83" s="108"/>
      <c r="R83" s="108"/>
      <c r="S83" s="108"/>
      <c r="T83" s="112"/>
      <c r="U83" s="119"/>
      <c r="V83" s="125"/>
      <c r="W83" s="122"/>
      <c r="X83" s="76"/>
      <c r="Y83" s="68"/>
      <c r="Z83" s="68"/>
      <c r="AA83" s="68"/>
      <c r="AB83" s="68"/>
      <c r="AC83" s="70"/>
      <c r="AD83" s="85"/>
      <c r="AE83" s="85"/>
      <c r="AF83" s="85"/>
      <c r="AG83" s="86"/>
      <c r="AH83" s="168"/>
    </row>
    <row r="84" spans="1:34" ht="6" customHeight="1">
      <c r="AF84" s="291"/>
      <c r="AG84" s="291"/>
      <c r="AH84" s="291"/>
    </row>
    <row r="85" spans="1:34" ht="6" customHeight="1" thickBot="1">
      <c r="A85" s="332" t="s">
        <v>159</v>
      </c>
      <c r="B85" s="332"/>
      <c r="C85" s="332"/>
      <c r="D85" s="332"/>
      <c r="E85" s="332"/>
      <c r="F85" s="332"/>
      <c r="G85" s="332"/>
      <c r="H85" s="332"/>
      <c r="I85" s="332"/>
      <c r="J85" s="332"/>
      <c r="K85" s="332"/>
      <c r="L85" s="290" t="s">
        <v>16</v>
      </c>
      <c r="M85" s="302" t="str">
        <f>IF(入力シート❶!$B$1="","入力シート❶に入力",入力シート❶!$B$1)</f>
        <v>入力シート❶に入力</v>
      </c>
      <c r="N85" s="303"/>
      <c r="O85" s="304"/>
      <c r="P85" s="141" t="str">
        <f>IF(入力シート❶!$B$2="","入力シート❶に入力",入力シート❶!$B$2)</f>
        <v>入力シート❶に入力</v>
      </c>
      <c r="Q85" s="142"/>
      <c r="R85" s="142"/>
      <c r="S85" s="142"/>
      <c r="T85" s="142"/>
      <c r="U85" s="143"/>
      <c r="V85" s="140" t="s">
        <v>18</v>
      </c>
      <c r="W85" s="88" t="str">
        <f>IF(入力シート❶!$B$3="","入力シート❶に入力",入力シート❶!$B$3)</f>
        <v>入力シート❶に入力</v>
      </c>
      <c r="X85" s="88"/>
      <c r="Y85" s="88"/>
      <c r="Z85" s="88"/>
      <c r="AA85" s="88"/>
      <c r="AB85" s="88"/>
      <c r="AC85" s="88"/>
      <c r="AD85" s="88"/>
      <c r="AE85" s="88"/>
      <c r="AF85" s="292"/>
      <c r="AG85" s="292"/>
      <c r="AH85" s="292"/>
    </row>
    <row r="86" spans="1:34" ht="6" customHeight="1">
      <c r="A86" s="332"/>
      <c r="B86" s="332"/>
      <c r="C86" s="332"/>
      <c r="D86" s="332"/>
      <c r="E86" s="332"/>
      <c r="F86" s="332"/>
      <c r="G86" s="332"/>
      <c r="H86" s="332"/>
      <c r="I86" s="332"/>
      <c r="J86" s="332"/>
      <c r="K86" s="332"/>
      <c r="L86" s="290"/>
      <c r="M86" s="305"/>
      <c r="N86" s="79"/>
      <c r="O86" s="306"/>
      <c r="P86" s="144"/>
      <c r="Q86" s="140"/>
      <c r="R86" s="140"/>
      <c r="S86" s="140"/>
      <c r="T86" s="140"/>
      <c r="U86" s="145"/>
      <c r="V86" s="79"/>
      <c r="W86" s="88"/>
      <c r="X86" s="88"/>
      <c r="Y86" s="88"/>
      <c r="Z86" s="88"/>
      <c r="AA86" s="88"/>
      <c r="AB86" s="88"/>
      <c r="AC86" s="88"/>
      <c r="AD86" s="88"/>
      <c r="AE86" s="88"/>
      <c r="AG86" s="310" t="s">
        <v>19</v>
      </c>
      <c r="AH86" s="311"/>
    </row>
    <row r="87" spans="1:34" ht="6" customHeight="1">
      <c r="A87" s="332"/>
      <c r="B87" s="332"/>
      <c r="C87" s="332"/>
      <c r="D87" s="332"/>
      <c r="E87" s="332"/>
      <c r="F87" s="332"/>
      <c r="G87" s="332"/>
      <c r="H87" s="332"/>
      <c r="I87" s="332"/>
      <c r="J87" s="332"/>
      <c r="K87" s="332"/>
      <c r="L87" s="290"/>
      <c r="M87" s="305"/>
      <c r="N87" s="79"/>
      <c r="O87" s="306"/>
      <c r="P87" s="144"/>
      <c r="Q87" s="140"/>
      <c r="R87" s="140"/>
      <c r="S87" s="140"/>
      <c r="T87" s="140"/>
      <c r="U87" s="145"/>
      <c r="V87" s="79"/>
      <c r="W87" s="88"/>
      <c r="X87" s="88"/>
      <c r="Y87" s="88"/>
      <c r="Z87" s="88"/>
      <c r="AA87" s="88"/>
      <c r="AB87" s="88"/>
      <c r="AC87" s="88"/>
      <c r="AD87" s="88"/>
      <c r="AE87" s="88"/>
      <c r="AG87" s="312"/>
      <c r="AH87" s="313"/>
    </row>
    <row r="88" spans="1:34" ht="6" customHeight="1">
      <c r="A88" s="332"/>
      <c r="B88" s="332"/>
      <c r="C88" s="332"/>
      <c r="D88" s="332"/>
      <c r="E88" s="332"/>
      <c r="F88" s="332"/>
      <c r="G88" s="332"/>
      <c r="H88" s="332"/>
      <c r="I88" s="332"/>
      <c r="J88" s="332"/>
      <c r="K88" s="332"/>
      <c r="L88" s="290"/>
      <c r="M88" s="307"/>
      <c r="N88" s="308"/>
      <c r="O88" s="309"/>
      <c r="P88" s="146"/>
      <c r="Q88" s="147"/>
      <c r="R88" s="147"/>
      <c r="S88" s="147"/>
      <c r="T88" s="147"/>
      <c r="U88" s="148"/>
      <c r="V88" s="79"/>
      <c r="W88" s="88"/>
      <c r="X88" s="88"/>
      <c r="Y88" s="88"/>
      <c r="Z88" s="88"/>
      <c r="AA88" s="88"/>
      <c r="AB88" s="88"/>
      <c r="AC88" s="88"/>
      <c r="AD88" s="88"/>
      <c r="AE88" s="88"/>
      <c r="AG88" s="312"/>
      <c r="AH88" s="313"/>
    </row>
    <row r="89" spans="1:34" ht="6" customHeight="1">
      <c r="A89" s="332"/>
      <c r="B89" s="332"/>
      <c r="C89" s="332"/>
      <c r="D89" s="332"/>
      <c r="E89" s="332"/>
      <c r="F89" s="332"/>
      <c r="G89" s="332"/>
      <c r="H89" s="332"/>
      <c r="I89" s="332"/>
      <c r="J89" s="332"/>
      <c r="K89" s="332"/>
      <c r="L89" s="9"/>
      <c r="M89" s="9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29"/>
      <c r="AB89" s="35"/>
      <c r="AC89" s="10"/>
      <c r="AD89" s="10"/>
      <c r="AE89" s="10"/>
      <c r="AG89" s="312"/>
      <c r="AH89" s="313"/>
    </row>
    <row r="90" spans="1:34" ht="6" customHeight="1">
      <c r="A90" s="332"/>
      <c r="B90" s="332"/>
      <c r="C90" s="332"/>
      <c r="D90" s="332"/>
      <c r="E90" s="332"/>
      <c r="F90" s="332"/>
      <c r="G90" s="332"/>
      <c r="H90" s="332"/>
      <c r="I90" s="332"/>
      <c r="J90" s="332"/>
      <c r="K90" s="332"/>
      <c r="L90" s="290" t="s">
        <v>17</v>
      </c>
      <c r="M90" s="287" t="str">
        <f>IF(入力シート❶!$B$4="","入力シート❶に入力",入力シート❶!$B$4)</f>
        <v>入力シート❶に入力</v>
      </c>
      <c r="N90" s="287"/>
      <c r="O90" s="287"/>
      <c r="P90" s="287"/>
      <c r="Q90" s="288" t="s">
        <v>20</v>
      </c>
      <c r="R90" s="2"/>
      <c r="S90" s="2"/>
      <c r="T90" s="289" t="s">
        <v>40</v>
      </c>
      <c r="U90" s="289"/>
      <c r="V90" s="289"/>
      <c r="W90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90" s="316"/>
      <c r="Y90" s="316"/>
      <c r="Z90" s="316"/>
      <c r="AA90" s="316"/>
      <c r="AB90" s="316"/>
      <c r="AC90" s="316"/>
      <c r="AD90" s="3"/>
      <c r="AE90" s="3"/>
      <c r="AG90" s="312"/>
      <c r="AH90" s="313"/>
    </row>
    <row r="91" spans="1:34" ht="6" customHeight="1">
      <c r="A91" s="332"/>
      <c r="B91" s="332"/>
      <c r="C91" s="332"/>
      <c r="D91" s="332"/>
      <c r="E91" s="332"/>
      <c r="F91" s="332"/>
      <c r="G91" s="332"/>
      <c r="H91" s="332"/>
      <c r="I91" s="332"/>
      <c r="J91" s="332"/>
      <c r="K91" s="332"/>
      <c r="L91" s="290"/>
      <c r="M91" s="287"/>
      <c r="N91" s="287"/>
      <c r="O91" s="287"/>
      <c r="P91" s="287"/>
      <c r="Q91" s="288"/>
      <c r="R91" s="2"/>
      <c r="S91" s="2"/>
      <c r="T91" s="289"/>
      <c r="U91" s="289"/>
      <c r="V91" s="289"/>
      <c r="W91" s="316"/>
      <c r="X91" s="316"/>
      <c r="Y91" s="316"/>
      <c r="Z91" s="316"/>
      <c r="AA91" s="316"/>
      <c r="AB91" s="316"/>
      <c r="AC91" s="316"/>
      <c r="AD91" s="3"/>
      <c r="AE91" s="3"/>
      <c r="AG91" s="312"/>
      <c r="AH91" s="313"/>
    </row>
    <row r="92" spans="1:34" ht="6" customHeight="1">
      <c r="A92" s="332"/>
      <c r="B92" s="332"/>
      <c r="C92" s="332"/>
      <c r="D92" s="332"/>
      <c r="E92" s="332"/>
      <c r="F92" s="332"/>
      <c r="G92" s="332"/>
      <c r="H92" s="332"/>
      <c r="I92" s="332"/>
      <c r="J92" s="332"/>
      <c r="K92" s="332"/>
      <c r="L92" s="290"/>
      <c r="M92" s="287"/>
      <c r="N92" s="287"/>
      <c r="O92" s="287"/>
      <c r="P92" s="287"/>
      <c r="Q92" s="288"/>
      <c r="R92" s="2"/>
      <c r="S92" s="2"/>
      <c r="T92" s="289"/>
      <c r="U92" s="289"/>
      <c r="V92" s="289"/>
      <c r="W92" s="316"/>
      <c r="X92" s="316"/>
      <c r="Y92" s="316"/>
      <c r="Z92" s="316"/>
      <c r="AA92" s="316"/>
      <c r="AB92" s="316"/>
      <c r="AC92" s="316"/>
      <c r="AD92" s="3"/>
      <c r="AE92" s="3"/>
      <c r="AG92" s="312"/>
      <c r="AH92" s="313"/>
    </row>
    <row r="93" spans="1:34" ht="6" customHeight="1" thickBot="1">
      <c r="A93" s="332"/>
      <c r="B93" s="332"/>
      <c r="C93" s="332"/>
      <c r="D93" s="332"/>
      <c r="E93" s="332"/>
      <c r="F93" s="332"/>
      <c r="G93" s="332"/>
      <c r="H93" s="332"/>
      <c r="I93" s="332"/>
      <c r="J93" s="332"/>
      <c r="K93" s="332"/>
      <c r="L93" s="290"/>
      <c r="M93" s="287"/>
      <c r="N93" s="287"/>
      <c r="O93" s="287"/>
      <c r="P93" s="287"/>
      <c r="Q93" s="288"/>
      <c r="R93" s="2"/>
      <c r="S93" s="2"/>
      <c r="T93" s="289"/>
      <c r="U93" s="289"/>
      <c r="V93" s="289"/>
      <c r="W93" s="316"/>
      <c r="X93" s="316"/>
      <c r="Y93" s="316"/>
      <c r="Z93" s="316"/>
      <c r="AA93" s="316"/>
      <c r="AB93" s="316"/>
      <c r="AC93" s="316"/>
      <c r="AD93" s="3"/>
      <c r="AE93" s="3"/>
      <c r="AG93" s="314"/>
      <c r="AH93" s="315"/>
    </row>
    <row r="94" spans="1:34" ht="6" customHeight="1">
      <c r="A94" s="199" t="s">
        <v>117</v>
      </c>
      <c r="B94" s="199"/>
      <c r="C94" s="199"/>
      <c r="D94" s="199"/>
      <c r="E94" s="199"/>
      <c r="F94" s="199"/>
      <c r="G94" s="199"/>
      <c r="H94" s="199"/>
      <c r="I94" s="199"/>
      <c r="J94" s="199"/>
      <c r="K94" s="199"/>
      <c r="L94" s="199"/>
      <c r="M94" s="199"/>
      <c r="N94" s="199"/>
      <c r="O94" s="199"/>
      <c r="P94" s="199"/>
      <c r="Q94" s="199"/>
      <c r="R94" s="199"/>
      <c r="S94" s="201" t="s">
        <v>24</v>
      </c>
      <c r="T94" s="201"/>
      <c r="U94" s="201"/>
      <c r="V94" s="201"/>
      <c r="W94" s="201"/>
      <c r="X94" s="201"/>
      <c r="Y94" s="201"/>
      <c r="Z94" s="201"/>
      <c r="AA94" s="30"/>
      <c r="AB94" s="33"/>
      <c r="AC94" s="79" t="s">
        <v>22</v>
      </c>
      <c r="AD94" s="79"/>
      <c r="AE94" s="79"/>
      <c r="AF94" s="160" t="s">
        <v>23</v>
      </c>
      <c r="AG94" s="160"/>
      <c r="AH94" s="160"/>
    </row>
    <row r="95" spans="1:34" ht="6" customHeight="1">
      <c r="A95" s="199"/>
      <c r="B95" s="199"/>
      <c r="C95" s="199"/>
      <c r="D95" s="199"/>
      <c r="E95" s="199"/>
      <c r="F95" s="199"/>
      <c r="G95" s="199"/>
      <c r="H95" s="199"/>
      <c r="I95" s="199"/>
      <c r="J95" s="199"/>
      <c r="K95" s="199"/>
      <c r="L95" s="199"/>
      <c r="M95" s="199"/>
      <c r="N95" s="199"/>
      <c r="O95" s="199"/>
      <c r="P95" s="199"/>
      <c r="Q95" s="199"/>
      <c r="R95" s="199"/>
      <c r="S95" s="201"/>
      <c r="T95" s="201"/>
      <c r="U95" s="201"/>
      <c r="V95" s="201"/>
      <c r="W95" s="201"/>
      <c r="X95" s="201"/>
      <c r="Y95" s="201"/>
      <c r="Z95" s="201"/>
      <c r="AA95" s="30"/>
      <c r="AB95" s="33"/>
      <c r="AC95" s="79"/>
      <c r="AD95" s="79"/>
      <c r="AE95" s="79"/>
      <c r="AF95" s="160"/>
      <c r="AG95" s="160"/>
      <c r="AH95" s="160"/>
    </row>
    <row r="96" spans="1:34" ht="6" customHeight="1" thickBot="1">
      <c r="A96" s="200"/>
      <c r="B96" s="200"/>
      <c r="C96" s="200"/>
      <c r="D96" s="200"/>
      <c r="E96" s="200"/>
      <c r="F96" s="200"/>
      <c r="G96" s="200"/>
      <c r="H96" s="200"/>
      <c r="I96" s="200"/>
      <c r="J96" s="200"/>
      <c r="K96" s="200"/>
      <c r="L96" s="200"/>
      <c r="M96" s="200"/>
      <c r="N96" s="200"/>
      <c r="O96" s="200"/>
      <c r="P96" s="200"/>
      <c r="Q96" s="200"/>
      <c r="R96" s="200"/>
      <c r="S96" s="202"/>
      <c r="T96" s="202"/>
      <c r="U96" s="202"/>
      <c r="V96" s="202"/>
      <c r="W96" s="202"/>
      <c r="X96" s="202"/>
      <c r="Y96" s="202"/>
      <c r="Z96" s="202"/>
      <c r="AA96" s="31"/>
      <c r="AB96" s="34"/>
      <c r="AC96" s="80"/>
      <c r="AD96" s="80"/>
      <c r="AE96" s="80"/>
      <c r="AF96" s="161"/>
      <c r="AG96" s="161"/>
      <c r="AH96" s="161"/>
    </row>
    <row r="97" spans="1:34" ht="6" customHeight="1" thickBot="1">
      <c r="A97" s="203"/>
      <c r="B97" s="98" t="s">
        <v>57</v>
      </c>
      <c r="C97" s="99"/>
      <c r="D97" s="100"/>
      <c r="E97" s="204" t="s">
        <v>58</v>
      </c>
      <c r="F97" s="92"/>
      <c r="G97" s="92"/>
      <c r="H97" s="205"/>
      <c r="I97" s="98" t="s">
        <v>59</v>
      </c>
      <c r="J97" s="99"/>
      <c r="K97" s="100"/>
      <c r="L97" s="98" t="s">
        <v>60</v>
      </c>
      <c r="M97" s="207"/>
      <c r="N97" s="207"/>
      <c r="O97" s="189"/>
      <c r="P97" s="149" t="s">
        <v>61</v>
      </c>
      <c r="Q97" s="150"/>
      <c r="R97" s="150"/>
      <c r="S97" s="150"/>
      <c r="T97" s="150"/>
      <c r="U97" s="150"/>
      <c r="V97" s="98" t="s">
        <v>62</v>
      </c>
      <c r="W97" s="189"/>
      <c r="X97" s="98" t="s">
        <v>63</v>
      </c>
      <c r="Y97" s="99"/>
      <c r="Z97" s="99"/>
      <c r="AA97" s="99"/>
      <c r="AB97" s="99"/>
      <c r="AC97" s="100"/>
      <c r="AD97" s="98" t="s">
        <v>89</v>
      </c>
      <c r="AE97" s="99"/>
      <c r="AF97" s="99"/>
      <c r="AG97" s="100"/>
      <c r="AH97" s="169"/>
    </row>
    <row r="98" spans="1:34" ht="6" customHeight="1" thickBot="1">
      <c r="A98" s="203"/>
      <c r="B98" s="101"/>
      <c r="C98" s="102"/>
      <c r="D98" s="103"/>
      <c r="E98" s="89"/>
      <c r="F98" s="71"/>
      <c r="G98" s="71"/>
      <c r="H98" s="206"/>
      <c r="I98" s="101"/>
      <c r="J98" s="102"/>
      <c r="K98" s="103"/>
      <c r="L98" s="190"/>
      <c r="M98" s="208"/>
      <c r="N98" s="208"/>
      <c r="O98" s="191"/>
      <c r="P98" s="151"/>
      <c r="Q98" s="151"/>
      <c r="R98" s="151"/>
      <c r="S98" s="151"/>
      <c r="T98" s="151"/>
      <c r="U98" s="151"/>
      <c r="V98" s="190"/>
      <c r="W98" s="191"/>
      <c r="X98" s="101"/>
      <c r="Y98" s="102"/>
      <c r="Z98" s="102"/>
      <c r="AA98" s="102"/>
      <c r="AB98" s="102"/>
      <c r="AC98" s="103"/>
      <c r="AD98" s="101"/>
      <c r="AE98" s="102"/>
      <c r="AF98" s="102"/>
      <c r="AG98" s="103"/>
      <c r="AH98" s="170"/>
    </row>
    <row r="99" spans="1:34" ht="6" customHeight="1" thickBot="1">
      <c r="A99" s="203"/>
      <c r="B99" s="101"/>
      <c r="C99" s="102"/>
      <c r="D99" s="103"/>
      <c r="E99" s="89"/>
      <c r="F99" s="71"/>
      <c r="G99" s="71"/>
      <c r="H99" s="206"/>
      <c r="I99" s="101"/>
      <c r="J99" s="102"/>
      <c r="K99" s="103"/>
      <c r="L99" s="190"/>
      <c r="M99" s="208"/>
      <c r="N99" s="208"/>
      <c r="O99" s="191"/>
      <c r="P99" s="152"/>
      <c r="Q99" s="152"/>
      <c r="R99" s="152"/>
      <c r="S99" s="152"/>
      <c r="T99" s="152"/>
      <c r="U99" s="152"/>
      <c r="V99" s="190"/>
      <c r="W99" s="191"/>
      <c r="X99" s="101"/>
      <c r="Y99" s="102"/>
      <c r="Z99" s="102"/>
      <c r="AA99" s="102"/>
      <c r="AB99" s="102"/>
      <c r="AC99" s="103"/>
      <c r="AD99" s="101"/>
      <c r="AE99" s="102"/>
      <c r="AF99" s="102"/>
      <c r="AG99" s="103"/>
      <c r="AH99" s="170"/>
    </row>
    <row r="100" spans="1:34" ht="6" customHeight="1" thickBot="1">
      <c r="A100" s="203"/>
      <c r="B100" s="101"/>
      <c r="C100" s="102"/>
      <c r="D100" s="103"/>
      <c r="E100" s="89"/>
      <c r="F100" s="71"/>
      <c r="G100" s="71"/>
      <c r="H100" s="206"/>
      <c r="I100" s="101"/>
      <c r="J100" s="102"/>
      <c r="K100" s="103"/>
      <c r="L100" s="190"/>
      <c r="M100" s="208"/>
      <c r="N100" s="208"/>
      <c r="O100" s="191"/>
      <c r="P100" s="152"/>
      <c r="Q100" s="152"/>
      <c r="R100" s="152"/>
      <c r="S100" s="152"/>
      <c r="T100" s="152"/>
      <c r="U100" s="152"/>
      <c r="V100" s="190"/>
      <c r="W100" s="191"/>
      <c r="X100" s="101"/>
      <c r="Y100" s="102"/>
      <c r="Z100" s="102"/>
      <c r="AA100" s="102"/>
      <c r="AB100" s="102"/>
      <c r="AC100" s="103"/>
      <c r="AD100" s="101"/>
      <c r="AE100" s="102"/>
      <c r="AF100" s="102"/>
      <c r="AG100" s="103"/>
      <c r="AH100" s="170"/>
    </row>
    <row r="101" spans="1:34" ht="6" customHeight="1" thickBot="1">
      <c r="A101" s="203"/>
      <c r="B101" s="101"/>
      <c r="C101" s="102"/>
      <c r="D101" s="103"/>
      <c r="E101" s="89"/>
      <c r="F101" s="71"/>
      <c r="G101" s="71"/>
      <c r="H101" s="206"/>
      <c r="I101" s="101"/>
      <c r="J101" s="102"/>
      <c r="K101" s="103"/>
      <c r="L101" s="190"/>
      <c r="M101" s="208"/>
      <c r="N101" s="208"/>
      <c r="O101" s="191"/>
      <c r="P101" s="152"/>
      <c r="Q101" s="152"/>
      <c r="R101" s="152"/>
      <c r="S101" s="152"/>
      <c r="T101" s="152"/>
      <c r="U101" s="152"/>
      <c r="V101" s="190"/>
      <c r="W101" s="191"/>
      <c r="X101" s="101"/>
      <c r="Y101" s="102"/>
      <c r="Z101" s="102"/>
      <c r="AA101" s="102"/>
      <c r="AB101" s="102"/>
      <c r="AC101" s="103"/>
      <c r="AD101" s="101"/>
      <c r="AE101" s="102"/>
      <c r="AF101" s="102"/>
      <c r="AG101" s="103"/>
      <c r="AH101" s="170"/>
    </row>
    <row r="102" spans="1:34" ht="6" customHeight="1" thickBot="1">
      <c r="A102" s="203"/>
      <c r="B102" s="101"/>
      <c r="C102" s="102"/>
      <c r="D102" s="103"/>
      <c r="E102" s="178" t="s">
        <v>21</v>
      </c>
      <c r="F102" s="179"/>
      <c r="G102" s="180"/>
      <c r="H102" s="175" t="s">
        <v>107</v>
      </c>
      <c r="I102" s="101"/>
      <c r="J102" s="102"/>
      <c r="K102" s="103"/>
      <c r="L102" s="190"/>
      <c r="M102" s="208"/>
      <c r="N102" s="208"/>
      <c r="O102" s="191"/>
      <c r="P102" s="152"/>
      <c r="Q102" s="152"/>
      <c r="R102" s="152"/>
      <c r="S102" s="152"/>
      <c r="T102" s="152"/>
      <c r="U102" s="152"/>
      <c r="V102" s="190"/>
      <c r="W102" s="191"/>
      <c r="X102" s="101"/>
      <c r="Y102" s="102"/>
      <c r="Z102" s="102"/>
      <c r="AA102" s="102"/>
      <c r="AB102" s="102"/>
      <c r="AC102" s="103"/>
      <c r="AD102" s="101"/>
      <c r="AE102" s="102"/>
      <c r="AF102" s="102"/>
      <c r="AG102" s="103"/>
      <c r="AH102" s="170"/>
    </row>
    <row r="103" spans="1:34" ht="6" customHeight="1" thickBot="1">
      <c r="A103" s="203"/>
      <c r="B103" s="101"/>
      <c r="C103" s="102"/>
      <c r="D103" s="103"/>
      <c r="E103" s="181"/>
      <c r="F103" s="182"/>
      <c r="G103" s="183"/>
      <c r="H103" s="176"/>
      <c r="I103" s="101"/>
      <c r="J103" s="102"/>
      <c r="K103" s="103"/>
      <c r="L103" s="190"/>
      <c r="M103" s="208"/>
      <c r="N103" s="208"/>
      <c r="O103" s="191"/>
      <c r="P103" s="152"/>
      <c r="Q103" s="152"/>
      <c r="R103" s="152"/>
      <c r="S103" s="152"/>
      <c r="T103" s="152"/>
      <c r="U103" s="152"/>
      <c r="V103" s="190"/>
      <c r="W103" s="191"/>
      <c r="X103" s="101"/>
      <c r="Y103" s="102"/>
      <c r="Z103" s="102"/>
      <c r="AA103" s="102"/>
      <c r="AB103" s="102"/>
      <c r="AC103" s="103"/>
      <c r="AD103" s="101"/>
      <c r="AE103" s="102"/>
      <c r="AF103" s="102"/>
      <c r="AG103" s="103"/>
      <c r="AH103" s="170"/>
    </row>
    <row r="104" spans="1:34" ht="6" customHeight="1" thickBot="1">
      <c r="A104" s="203"/>
      <c r="B104" s="104"/>
      <c r="C104" s="105"/>
      <c r="D104" s="106"/>
      <c r="E104" s="184"/>
      <c r="F104" s="185"/>
      <c r="G104" s="186"/>
      <c r="H104" s="177"/>
      <c r="I104" s="104"/>
      <c r="J104" s="105"/>
      <c r="K104" s="106"/>
      <c r="L104" s="209"/>
      <c r="M104" s="210"/>
      <c r="N104" s="210"/>
      <c r="O104" s="211"/>
      <c r="P104" s="152"/>
      <c r="Q104" s="152"/>
      <c r="R104" s="152"/>
      <c r="S104" s="152"/>
      <c r="T104" s="152"/>
      <c r="U104" s="152"/>
      <c r="V104" s="190"/>
      <c r="W104" s="191"/>
      <c r="X104" s="104"/>
      <c r="Y104" s="105"/>
      <c r="Z104" s="105"/>
      <c r="AA104" s="105"/>
      <c r="AB104" s="105"/>
      <c r="AC104" s="106"/>
      <c r="AD104" s="104"/>
      <c r="AE104" s="105"/>
      <c r="AF104" s="105"/>
      <c r="AG104" s="106"/>
      <c r="AH104" s="171"/>
    </row>
    <row r="105" spans="1:34" ht="6" customHeight="1" thickBot="1">
      <c r="A105" s="192" t="s">
        <v>41</v>
      </c>
      <c r="B105" s="323" t="s">
        <v>102</v>
      </c>
      <c r="C105" s="326" t="s">
        <v>65</v>
      </c>
      <c r="D105" s="329" t="s">
        <v>65</v>
      </c>
      <c r="E105" s="193" t="s">
        <v>108</v>
      </c>
      <c r="F105" s="196"/>
      <c r="G105" s="196"/>
      <c r="H105" s="213"/>
      <c r="I105" s="323"/>
      <c r="J105" s="326" t="s">
        <v>64</v>
      </c>
      <c r="K105" s="329" t="s">
        <v>65</v>
      </c>
      <c r="L105" s="216" t="s">
        <v>13</v>
      </c>
      <c r="M105" s="217"/>
      <c r="N105" s="222" t="s">
        <v>56</v>
      </c>
      <c r="O105" s="225"/>
      <c r="P105" s="109" t="s">
        <v>0</v>
      </c>
      <c r="Q105" s="109" t="s">
        <v>1</v>
      </c>
      <c r="R105" s="109" t="s">
        <v>2</v>
      </c>
      <c r="S105" s="109" t="s">
        <v>3</v>
      </c>
      <c r="T105" s="109" t="s">
        <v>6</v>
      </c>
      <c r="U105" s="109" t="s">
        <v>7</v>
      </c>
      <c r="V105" s="130" t="s">
        <v>8</v>
      </c>
      <c r="W105" s="133">
        <v>1</v>
      </c>
      <c r="X105" s="91" t="s">
        <v>78</v>
      </c>
      <c r="Y105" s="92"/>
      <c r="Z105" s="92"/>
      <c r="AA105" s="93"/>
      <c r="AB105" s="36"/>
      <c r="AC105" s="205" t="s">
        <v>85</v>
      </c>
      <c r="AD105" s="317" t="s">
        <v>88</v>
      </c>
      <c r="AE105" s="317"/>
      <c r="AF105" s="317"/>
      <c r="AG105" s="318"/>
      <c r="AH105" s="162" t="s">
        <v>15</v>
      </c>
    </row>
    <row r="106" spans="1:34" ht="6" customHeight="1" thickBot="1">
      <c r="A106" s="192"/>
      <c r="B106" s="324"/>
      <c r="C106" s="327"/>
      <c r="D106" s="330"/>
      <c r="E106" s="194"/>
      <c r="F106" s="197"/>
      <c r="G106" s="197"/>
      <c r="H106" s="214"/>
      <c r="I106" s="324"/>
      <c r="J106" s="327"/>
      <c r="K106" s="330"/>
      <c r="L106" s="218"/>
      <c r="M106" s="219"/>
      <c r="N106" s="223"/>
      <c r="O106" s="226"/>
      <c r="P106" s="110"/>
      <c r="Q106" s="110"/>
      <c r="R106" s="110"/>
      <c r="S106" s="110"/>
      <c r="T106" s="110"/>
      <c r="U106" s="110"/>
      <c r="V106" s="131"/>
      <c r="W106" s="134"/>
      <c r="X106" s="89"/>
      <c r="Y106" s="71"/>
      <c r="Z106" s="71"/>
      <c r="AA106" s="94"/>
      <c r="AB106" s="37"/>
      <c r="AC106" s="206"/>
      <c r="AD106" s="319"/>
      <c r="AE106" s="319"/>
      <c r="AF106" s="319"/>
      <c r="AG106" s="320"/>
      <c r="AH106" s="163"/>
    </row>
    <row r="107" spans="1:34" ht="6" customHeight="1" thickBot="1">
      <c r="A107" s="192"/>
      <c r="B107" s="324"/>
      <c r="C107" s="327"/>
      <c r="D107" s="330"/>
      <c r="E107" s="194"/>
      <c r="F107" s="197"/>
      <c r="G107" s="197"/>
      <c r="H107" s="214"/>
      <c r="I107" s="324"/>
      <c r="J107" s="327"/>
      <c r="K107" s="330"/>
      <c r="L107" s="218"/>
      <c r="M107" s="219"/>
      <c r="N107" s="223"/>
      <c r="O107" s="226"/>
      <c r="P107" s="116">
        <v>5</v>
      </c>
      <c r="Q107" s="116">
        <v>4</v>
      </c>
      <c r="R107" s="116">
        <v>4</v>
      </c>
      <c r="S107" s="116">
        <v>4</v>
      </c>
      <c r="T107" s="116">
        <v>4</v>
      </c>
      <c r="U107" s="116">
        <v>21</v>
      </c>
      <c r="V107" s="131"/>
      <c r="W107" s="134"/>
      <c r="X107" s="89"/>
      <c r="Y107" s="71"/>
      <c r="Z107" s="71"/>
      <c r="AA107" s="94"/>
      <c r="AB107" s="37"/>
      <c r="AC107" s="206"/>
      <c r="AD107" s="319"/>
      <c r="AE107" s="319"/>
      <c r="AF107" s="319"/>
      <c r="AG107" s="320"/>
      <c r="AH107" s="163"/>
    </row>
    <row r="108" spans="1:34" ht="6" customHeight="1" thickBot="1">
      <c r="A108" s="192"/>
      <c r="B108" s="324"/>
      <c r="C108" s="327"/>
      <c r="D108" s="330"/>
      <c r="E108" s="194"/>
      <c r="F108" s="197"/>
      <c r="G108" s="197"/>
      <c r="H108" s="214"/>
      <c r="I108" s="324"/>
      <c r="J108" s="327"/>
      <c r="K108" s="330"/>
      <c r="L108" s="220"/>
      <c r="M108" s="221"/>
      <c r="N108" s="224"/>
      <c r="O108" s="227"/>
      <c r="P108" s="116"/>
      <c r="Q108" s="116"/>
      <c r="R108" s="116"/>
      <c r="S108" s="116"/>
      <c r="T108" s="116"/>
      <c r="U108" s="116"/>
      <c r="V108" s="132"/>
      <c r="W108" s="135"/>
      <c r="X108" s="89"/>
      <c r="Y108" s="71"/>
      <c r="Z108" s="71"/>
      <c r="AA108" s="94"/>
      <c r="AB108" s="37"/>
      <c r="AC108" s="206"/>
      <c r="AD108" s="319"/>
      <c r="AE108" s="319"/>
      <c r="AF108" s="319"/>
      <c r="AG108" s="320"/>
      <c r="AH108" s="163"/>
    </row>
    <row r="109" spans="1:34" ht="6" customHeight="1" thickBot="1">
      <c r="A109" s="192"/>
      <c r="B109" s="324"/>
      <c r="C109" s="327"/>
      <c r="D109" s="330"/>
      <c r="E109" s="194"/>
      <c r="F109" s="197"/>
      <c r="G109" s="197"/>
      <c r="H109" s="214"/>
      <c r="I109" s="324"/>
      <c r="J109" s="327"/>
      <c r="K109" s="330"/>
      <c r="L109" s="238" t="s">
        <v>14</v>
      </c>
      <c r="M109" s="239"/>
      <c r="N109" s="239"/>
      <c r="O109" s="240"/>
      <c r="P109" s="116"/>
      <c r="Q109" s="116"/>
      <c r="R109" s="116"/>
      <c r="S109" s="116"/>
      <c r="T109" s="116"/>
      <c r="U109" s="116"/>
      <c r="V109" s="247" t="s">
        <v>9</v>
      </c>
      <c r="W109" s="155">
        <v>0</v>
      </c>
      <c r="X109" s="89"/>
      <c r="Y109" s="71"/>
      <c r="Z109" s="71"/>
      <c r="AA109" s="94"/>
      <c r="AB109" s="37"/>
      <c r="AC109" s="206"/>
      <c r="AD109" s="319"/>
      <c r="AE109" s="319"/>
      <c r="AF109" s="319"/>
      <c r="AG109" s="320"/>
      <c r="AH109" s="172" t="s">
        <v>15</v>
      </c>
    </row>
    <row r="110" spans="1:34" ht="6" customHeight="1" thickBot="1">
      <c r="A110" s="192"/>
      <c r="B110" s="324"/>
      <c r="C110" s="327"/>
      <c r="D110" s="330"/>
      <c r="E110" s="194"/>
      <c r="F110" s="197"/>
      <c r="G110" s="197"/>
      <c r="H110" s="214"/>
      <c r="I110" s="324"/>
      <c r="J110" s="327"/>
      <c r="K110" s="330"/>
      <c r="L110" s="241"/>
      <c r="M110" s="242"/>
      <c r="N110" s="242"/>
      <c r="O110" s="243"/>
      <c r="P110" s="117"/>
      <c r="Q110" s="117"/>
      <c r="R110" s="117"/>
      <c r="S110" s="117"/>
      <c r="T110" s="117"/>
      <c r="U110" s="117"/>
      <c r="V110" s="131"/>
      <c r="W110" s="134"/>
      <c r="X110" s="89"/>
      <c r="Y110" s="71"/>
      <c r="Z110" s="71"/>
      <c r="AA110" s="95"/>
      <c r="AB110" s="38"/>
      <c r="AC110" s="206"/>
      <c r="AD110" s="319"/>
      <c r="AE110" s="319"/>
      <c r="AF110" s="319"/>
      <c r="AG110" s="320"/>
      <c r="AH110" s="173"/>
    </row>
    <row r="111" spans="1:34" ht="6" customHeight="1" thickBot="1">
      <c r="A111" s="192"/>
      <c r="B111" s="324"/>
      <c r="C111" s="327"/>
      <c r="D111" s="330"/>
      <c r="E111" s="194"/>
      <c r="F111" s="197"/>
      <c r="G111" s="197"/>
      <c r="H111" s="214"/>
      <c r="I111" s="324"/>
      <c r="J111" s="327"/>
      <c r="K111" s="330"/>
      <c r="L111" s="241"/>
      <c r="M111" s="242"/>
      <c r="N111" s="242"/>
      <c r="O111" s="243"/>
      <c r="P111" s="231" t="s">
        <v>4</v>
      </c>
      <c r="Q111" s="231" t="s">
        <v>5</v>
      </c>
      <c r="R111" s="231" t="s">
        <v>11</v>
      </c>
      <c r="S111" s="231" t="s">
        <v>12</v>
      </c>
      <c r="T111" s="232" t="s">
        <v>15</v>
      </c>
      <c r="U111" s="233"/>
      <c r="V111" s="131"/>
      <c r="W111" s="134"/>
      <c r="X111" s="89" t="s">
        <v>86</v>
      </c>
      <c r="Y111" s="71"/>
      <c r="Z111" s="71"/>
      <c r="AA111" s="96"/>
      <c r="AB111" s="42"/>
      <c r="AC111" s="73"/>
      <c r="AD111" s="319"/>
      <c r="AE111" s="319"/>
      <c r="AF111" s="319"/>
      <c r="AG111" s="320"/>
      <c r="AH111" s="173"/>
    </row>
    <row r="112" spans="1:34" ht="6" customHeight="1" thickBot="1">
      <c r="A112" s="192"/>
      <c r="B112" s="324"/>
      <c r="C112" s="327"/>
      <c r="D112" s="330"/>
      <c r="E112" s="194"/>
      <c r="F112" s="197"/>
      <c r="G112" s="197"/>
      <c r="H112" s="214"/>
      <c r="I112" s="324"/>
      <c r="J112" s="327"/>
      <c r="K112" s="330"/>
      <c r="L112" s="241"/>
      <c r="M112" s="242"/>
      <c r="N112" s="242"/>
      <c r="O112" s="243"/>
      <c r="P112" s="110"/>
      <c r="Q112" s="110"/>
      <c r="R112" s="110"/>
      <c r="S112" s="110"/>
      <c r="T112" s="234"/>
      <c r="U112" s="235"/>
      <c r="V112" s="248"/>
      <c r="W112" s="156"/>
      <c r="X112" s="89"/>
      <c r="Y112" s="71"/>
      <c r="Z112" s="71"/>
      <c r="AA112" s="94"/>
      <c r="AB112" s="37"/>
      <c r="AC112" s="73"/>
      <c r="AD112" s="319"/>
      <c r="AE112" s="319"/>
      <c r="AF112" s="319"/>
      <c r="AG112" s="320"/>
      <c r="AH112" s="230"/>
    </row>
    <row r="113" spans="1:34" ht="6" customHeight="1" thickBot="1">
      <c r="A113" s="192"/>
      <c r="B113" s="324"/>
      <c r="C113" s="327"/>
      <c r="D113" s="330"/>
      <c r="E113" s="194"/>
      <c r="F113" s="197"/>
      <c r="G113" s="197"/>
      <c r="H113" s="214"/>
      <c r="I113" s="324"/>
      <c r="J113" s="327"/>
      <c r="K113" s="330"/>
      <c r="L113" s="241"/>
      <c r="M113" s="242"/>
      <c r="N113" s="242"/>
      <c r="O113" s="243"/>
      <c r="P113" s="116">
        <v>4</v>
      </c>
      <c r="Q113" s="116">
        <v>5</v>
      </c>
      <c r="R113" s="116">
        <v>4</v>
      </c>
      <c r="S113" s="116">
        <v>5</v>
      </c>
      <c r="T113" s="234"/>
      <c r="U113" s="235"/>
      <c r="V113" s="228" t="s">
        <v>10</v>
      </c>
      <c r="W113" s="157">
        <v>2</v>
      </c>
      <c r="X113" s="89"/>
      <c r="Y113" s="71"/>
      <c r="Z113" s="71"/>
      <c r="AA113" s="94"/>
      <c r="AB113" s="37"/>
      <c r="AC113" s="73"/>
      <c r="AD113" s="319"/>
      <c r="AE113" s="319"/>
      <c r="AF113" s="319"/>
      <c r="AG113" s="320"/>
      <c r="AH113" s="172" t="s">
        <v>15</v>
      </c>
    </row>
    <row r="114" spans="1:34" ht="6" customHeight="1" thickBot="1">
      <c r="A114" s="192"/>
      <c r="B114" s="324"/>
      <c r="C114" s="327"/>
      <c r="D114" s="330"/>
      <c r="E114" s="194"/>
      <c r="F114" s="197"/>
      <c r="G114" s="197"/>
      <c r="H114" s="214"/>
      <c r="I114" s="324"/>
      <c r="J114" s="327"/>
      <c r="K114" s="330"/>
      <c r="L114" s="241"/>
      <c r="M114" s="242"/>
      <c r="N114" s="242"/>
      <c r="O114" s="243"/>
      <c r="P114" s="116"/>
      <c r="Q114" s="116"/>
      <c r="R114" s="116"/>
      <c r="S114" s="116"/>
      <c r="T114" s="234"/>
      <c r="U114" s="235"/>
      <c r="V114" s="131"/>
      <c r="W114" s="134"/>
      <c r="X114" s="89"/>
      <c r="Y114" s="71"/>
      <c r="Z114" s="71"/>
      <c r="AA114" s="94"/>
      <c r="AB114" s="37"/>
      <c r="AC114" s="73"/>
      <c r="AD114" s="319"/>
      <c r="AE114" s="319"/>
      <c r="AF114" s="319"/>
      <c r="AG114" s="320"/>
      <c r="AH114" s="173"/>
    </row>
    <row r="115" spans="1:34" ht="6" customHeight="1" thickBot="1">
      <c r="A115" s="192"/>
      <c r="B115" s="324"/>
      <c r="C115" s="327"/>
      <c r="D115" s="330"/>
      <c r="E115" s="194"/>
      <c r="F115" s="197"/>
      <c r="G115" s="197"/>
      <c r="H115" s="214"/>
      <c r="I115" s="324"/>
      <c r="J115" s="327"/>
      <c r="K115" s="330"/>
      <c r="L115" s="241"/>
      <c r="M115" s="242"/>
      <c r="N115" s="242"/>
      <c r="O115" s="243"/>
      <c r="P115" s="116"/>
      <c r="Q115" s="116"/>
      <c r="R115" s="116"/>
      <c r="S115" s="116"/>
      <c r="T115" s="234"/>
      <c r="U115" s="235"/>
      <c r="V115" s="131"/>
      <c r="W115" s="134"/>
      <c r="X115" s="89"/>
      <c r="Y115" s="71"/>
      <c r="Z115" s="71"/>
      <c r="AA115" s="94"/>
      <c r="AB115" s="37"/>
      <c r="AC115" s="73"/>
      <c r="AD115" s="319"/>
      <c r="AE115" s="319"/>
      <c r="AF115" s="319"/>
      <c r="AG115" s="320"/>
      <c r="AH115" s="173"/>
    </row>
    <row r="116" spans="1:34" ht="6" customHeight="1" thickBot="1">
      <c r="A116" s="192"/>
      <c r="B116" s="325"/>
      <c r="C116" s="328"/>
      <c r="D116" s="331"/>
      <c r="E116" s="195"/>
      <c r="F116" s="198"/>
      <c r="G116" s="198"/>
      <c r="H116" s="215"/>
      <c r="I116" s="325"/>
      <c r="J116" s="328"/>
      <c r="K116" s="331"/>
      <c r="L116" s="244"/>
      <c r="M116" s="245"/>
      <c r="N116" s="245"/>
      <c r="O116" s="246"/>
      <c r="P116" s="212"/>
      <c r="Q116" s="212"/>
      <c r="R116" s="212"/>
      <c r="S116" s="212"/>
      <c r="T116" s="236"/>
      <c r="U116" s="237"/>
      <c r="V116" s="229"/>
      <c r="W116" s="158"/>
      <c r="X116" s="90"/>
      <c r="Y116" s="72"/>
      <c r="Z116" s="72"/>
      <c r="AA116" s="97"/>
      <c r="AB116" s="43"/>
      <c r="AC116" s="74"/>
      <c r="AD116" s="321"/>
      <c r="AE116" s="321"/>
      <c r="AF116" s="321"/>
      <c r="AG116" s="322"/>
      <c r="AH116" s="174"/>
    </row>
    <row r="117" spans="1:34" ht="6" customHeight="1" thickBot="1">
      <c r="A117" s="249">
        <v>6</v>
      </c>
      <c r="B117" s="293" t="str">
        <f>IF(VLOOKUP(A117,入力シート❷!A:B,2,FALSE)="ハイパーコース","ハイパー","")</f>
        <v/>
      </c>
      <c r="C117" s="296" t="str">
        <f>IF(VLOOKUP(A117,入力シート❷!A:B,2,FALSE)="アドバンストコース","アドバンスト","")</f>
        <v/>
      </c>
      <c r="D117" s="299" t="str">
        <f>IF(VLOOKUP(A117,入力シート❷!A:B,2,FALSE)="アグレッシブコース","アグレッシブ","")</f>
        <v/>
      </c>
      <c r="E117" s="250" t="str">
        <f>IF(VLOOKUP(A117,入力シート❷!A:C,3,FALSE)="A推薦(単願)","A推薦","")</f>
        <v/>
      </c>
      <c r="F117" s="253" t="str">
        <f>IF(VLOOKUP(A117,入力シート❷!A:C,3,FALSE)="B推薦(併願)","B推薦","")</f>
        <v/>
      </c>
      <c r="G117" s="253" t="str">
        <f>IF(VLOOKUP(A117,入力シート❷!A:C,3,FALSE)="C推薦(第一志望)","C推薦","")</f>
        <v/>
      </c>
      <c r="H117" s="256" t="str">
        <f>IF(VLOOKUP(A117,入力シート❷!A:C,3,FALSE)="併願優遇","併願優遇","")</f>
        <v/>
      </c>
      <c r="I117" s="293" t="str">
        <f>IF(VLOOKUP(A117,入力シート❷!A:D,4,FALSE)="学業特待Ⅰ","学業特待Ⅰ","")</f>
        <v/>
      </c>
      <c r="J117" s="296" t="str">
        <f>IF(VLOOKUP(A117,入力シート❷!A:D,4,FALSE)="学業特待Ⅱ","学業特待Ⅱ","")</f>
        <v/>
      </c>
      <c r="K117" s="299" t="str">
        <f>IF(VLOOKUP(A117,入力シート❷!A:D,4,FALSE)="学業特待Ⅲ","学業特待Ⅲ","")</f>
        <v/>
      </c>
      <c r="L117" s="277" t="str">
        <f>IF(OR(VLOOKUP(A117,入力シート❷!A:I,7,FALSE)="",VLOOKUP(A117,入力シート❷!A:I,8,FALSE)=""),"入力シート❷に入力してください",VLOOKUP(A117,入力シート❷!A:I,7,FALSE)&amp;"　"&amp;VLOOKUP(A117,入力シート❷!A:I,8,FALSE))</f>
        <v>入力シート❷に入力してください</v>
      </c>
      <c r="M117" s="278"/>
      <c r="N117" s="268" t="str">
        <f>IF(VLOOKUP(A117,入力シート❷!A:I,9,FALSE)="","",IF(VLOOKUP(A117,入力シート❷!A:I,9,FALSE)="女","",VLOOKUP(A117,入力シート❷!A:I,9,FALSE)))</f>
        <v/>
      </c>
      <c r="O117" s="271" t="str">
        <f>IF(VLOOKUP(A117,入力シート❷!A:I,9,FALSE)="","",IF(VLOOKUP(A117,入力シート❷!A:I,9,FALSE)="男","",VLOOKUP(A117,入力シート❷!A:I,9,FALSE)))</f>
        <v/>
      </c>
      <c r="P117" s="159" t="s">
        <v>0</v>
      </c>
      <c r="Q117" s="159" t="s">
        <v>1</v>
      </c>
      <c r="R117" s="159" t="s">
        <v>2</v>
      </c>
      <c r="S117" s="159" t="s">
        <v>3</v>
      </c>
      <c r="T117" s="159" t="s">
        <v>6</v>
      </c>
      <c r="U117" s="159" t="s">
        <v>7</v>
      </c>
      <c r="V117" s="153" t="s">
        <v>8</v>
      </c>
      <c r="W117" s="138" t="str">
        <f>IF(VLOOKUP(A117,入力シート❷!A:U,19,FALSE)="","",VLOOKUP(A117,入力シート❷!A:U,19,FALSE))</f>
        <v/>
      </c>
      <c r="X117" s="87" t="str">
        <f>IF(VLOOKUP(A117,入力シート❷!A:AF,22,FALSE)="","",VLOOKUP(A117,入力シート❷!A:AF,22,FALSE))</f>
        <v/>
      </c>
      <c r="Y117" s="66" t="str">
        <f>IF(VLOOKUP(A117,入力シート❷!A:AF,23,FALSE)="","",VLOOKUP(A117,入力シート❷!A:AF,23,FALSE))</f>
        <v/>
      </c>
      <c r="Z117" s="66" t="str">
        <f>IF(VLOOKUP(A117,入力シート❷!A:AF,24,FALSE)="","",VLOOKUP(A117,入力シート❷!A:AF,24,FALSE))</f>
        <v/>
      </c>
      <c r="AA117" s="66" t="str">
        <f>IF(VLOOKUP(A117,入力シート❷!A:AF,25,FALSE)="","",VLOOKUP(A117,入力シート❷!A:AF,25,FALSE))</f>
        <v/>
      </c>
      <c r="AB117" s="66" t="str">
        <f>IF(VLOOKUP(A117,入力シート❷!A:AF,26,FALSE)="","",VLOOKUP(A117,入力シート❷!A:AF,26,FALSE))</f>
        <v/>
      </c>
      <c r="AC117" s="77" t="str">
        <f>IF(VLOOKUP(A117,入力シート❷!A:AF,27,FALSE)="","",VLOOKUP(A117,入力シート❷!A:AF,27,FALSE))</f>
        <v/>
      </c>
      <c r="AD117" s="81" t="str">
        <f>IF(VLOOKUP(A117,入力シート❷!A:AG,33,FALSE)="","必要な場合、入力シート❷に入力してください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7" s="81"/>
      <c r="AF117" s="81"/>
      <c r="AG117" s="82"/>
      <c r="AH117" s="164" t="s">
        <v>15</v>
      </c>
    </row>
    <row r="118" spans="1:34" ht="6" customHeight="1" thickBot="1">
      <c r="A118" s="249"/>
      <c r="B118" s="294"/>
      <c r="C118" s="297"/>
      <c r="D118" s="300"/>
      <c r="E118" s="251"/>
      <c r="F118" s="254"/>
      <c r="G118" s="254"/>
      <c r="H118" s="257"/>
      <c r="I118" s="294"/>
      <c r="J118" s="297"/>
      <c r="K118" s="300"/>
      <c r="L118" s="279"/>
      <c r="M118" s="280"/>
      <c r="N118" s="269"/>
      <c r="O118" s="272"/>
      <c r="P118" s="115"/>
      <c r="Q118" s="115"/>
      <c r="R118" s="115"/>
      <c r="S118" s="115"/>
      <c r="T118" s="115"/>
      <c r="U118" s="115"/>
      <c r="V118" s="124"/>
      <c r="W118" s="121"/>
      <c r="X118" s="75"/>
      <c r="Y118" s="67"/>
      <c r="Z118" s="67"/>
      <c r="AA118" s="67"/>
      <c r="AB118" s="67"/>
      <c r="AC118" s="78"/>
      <c r="AD118" s="83"/>
      <c r="AE118" s="83"/>
      <c r="AF118" s="83"/>
      <c r="AG118" s="84"/>
      <c r="AH118" s="165"/>
    </row>
    <row r="119" spans="1:34" ht="6" customHeight="1" thickBot="1">
      <c r="A119" s="249"/>
      <c r="B119" s="294"/>
      <c r="C119" s="297"/>
      <c r="D119" s="300"/>
      <c r="E119" s="251"/>
      <c r="F119" s="254"/>
      <c r="G119" s="254"/>
      <c r="H119" s="257"/>
      <c r="I119" s="294"/>
      <c r="J119" s="297"/>
      <c r="K119" s="300"/>
      <c r="L119" s="279"/>
      <c r="M119" s="280"/>
      <c r="N119" s="269"/>
      <c r="O119" s="272"/>
      <c r="P119" s="107" t="str">
        <f>IF(VLOOKUP(A117,入力シート❷!A:U,10,FALSE)="","",VLOOKUP(A117,入力シート❷!A:U,10,FALSE))</f>
        <v/>
      </c>
      <c r="Q119" s="107" t="str">
        <f>IF(VLOOKUP(A117,入力シート❷!A:U,11,FALSE)="","",VLOOKUP(A117,入力シート❷!A:U,11,FALSE))</f>
        <v/>
      </c>
      <c r="R119" s="107" t="str">
        <f>IF(VLOOKUP(A117,入力シート❷!A:U,12,FALSE)="","",VLOOKUP(A117,入力シート❷!A:U,12,FALSE))</f>
        <v/>
      </c>
      <c r="S119" s="107" t="str">
        <f>IF(VLOOKUP(A117,入力シート❷!A:U,13,FALSE)="","",VLOOKUP(A117,入力シート❷!A:U,13,FALSE))</f>
        <v/>
      </c>
      <c r="T119" s="107" t="str">
        <f>IF(VLOOKUP(A117,入力シート❷!A:U,18,FALSE)="","",VLOOKUP(A117,入力シート❷!A:U,18,FALSE))</f>
        <v/>
      </c>
      <c r="U119" s="107" t="str">
        <f>IF(SUM(P119:T119)=0,"",SUM(P119:T119))</f>
        <v/>
      </c>
      <c r="V119" s="124"/>
      <c r="W119" s="121"/>
      <c r="X119" s="75"/>
      <c r="Y119" s="67"/>
      <c r="Z119" s="67"/>
      <c r="AA119" s="67"/>
      <c r="AB119" s="67"/>
      <c r="AC119" s="78"/>
      <c r="AD119" s="83"/>
      <c r="AE119" s="83"/>
      <c r="AF119" s="83"/>
      <c r="AG119" s="84"/>
      <c r="AH119" s="165"/>
    </row>
    <row r="120" spans="1:34" ht="6" customHeight="1" thickBot="1">
      <c r="A120" s="249"/>
      <c r="B120" s="294"/>
      <c r="C120" s="297"/>
      <c r="D120" s="300"/>
      <c r="E120" s="251"/>
      <c r="F120" s="254"/>
      <c r="G120" s="254"/>
      <c r="H120" s="257"/>
      <c r="I120" s="294"/>
      <c r="J120" s="297"/>
      <c r="K120" s="300"/>
      <c r="L120" s="281"/>
      <c r="M120" s="282"/>
      <c r="N120" s="270"/>
      <c r="O120" s="273"/>
      <c r="P120" s="107"/>
      <c r="Q120" s="107"/>
      <c r="R120" s="107"/>
      <c r="S120" s="107"/>
      <c r="T120" s="107"/>
      <c r="U120" s="107"/>
      <c r="V120" s="154"/>
      <c r="W120" s="139"/>
      <c r="X120" s="75"/>
      <c r="Y120" s="67"/>
      <c r="Z120" s="67"/>
      <c r="AA120" s="67"/>
      <c r="AB120" s="67"/>
      <c r="AC120" s="78"/>
      <c r="AD120" s="83"/>
      <c r="AE120" s="83"/>
      <c r="AF120" s="83"/>
      <c r="AG120" s="84"/>
      <c r="AH120" s="166"/>
    </row>
    <row r="121" spans="1:34" ht="6" customHeight="1" thickBot="1">
      <c r="A121" s="249"/>
      <c r="B121" s="294"/>
      <c r="C121" s="297"/>
      <c r="D121" s="300"/>
      <c r="E121" s="251"/>
      <c r="F121" s="254"/>
      <c r="G121" s="254"/>
      <c r="H121" s="257"/>
      <c r="I121" s="294"/>
      <c r="J121" s="297"/>
      <c r="K121" s="300"/>
      <c r="L121" s="259" t="str">
        <f>IF(OR(VLOOKUP(A117,入力シート❷!A:I,5,FALSE)="",VLOOKUP(A117,入力シート❷!A:I,6,FALSE)=""),"入力シート❷に入力してください",VLOOKUP(A117,入力シート❷!A:I,5,FALSE)&amp;"　"&amp;VLOOKUP(A117,入力シート❷!A:I,6,FALSE))</f>
        <v>入力シート❷に入力してください</v>
      </c>
      <c r="M121" s="260"/>
      <c r="N121" s="260"/>
      <c r="O121" s="261"/>
      <c r="P121" s="107"/>
      <c r="Q121" s="107"/>
      <c r="R121" s="107"/>
      <c r="S121" s="107"/>
      <c r="T121" s="107"/>
      <c r="U121" s="107"/>
      <c r="V121" s="136" t="s">
        <v>9</v>
      </c>
      <c r="W121" s="128" t="str">
        <f>IF(VLOOKUP(A117,入力シート❷!A:U,20,FALSE)="","",VLOOKUP(A117,入力シート❷!A:U,20,FALSE))</f>
        <v/>
      </c>
      <c r="X121" s="75"/>
      <c r="Y121" s="67"/>
      <c r="Z121" s="67"/>
      <c r="AA121" s="67"/>
      <c r="AB121" s="67"/>
      <c r="AC121" s="78"/>
      <c r="AD121" s="83"/>
      <c r="AE121" s="83"/>
      <c r="AF121" s="83"/>
      <c r="AG121" s="84"/>
      <c r="AH121" s="167" t="s">
        <v>15</v>
      </c>
    </row>
    <row r="122" spans="1:34" ht="6" customHeight="1" thickBot="1">
      <c r="A122" s="249"/>
      <c r="B122" s="294"/>
      <c r="C122" s="297"/>
      <c r="D122" s="300"/>
      <c r="E122" s="251"/>
      <c r="F122" s="254"/>
      <c r="G122" s="254"/>
      <c r="H122" s="257"/>
      <c r="I122" s="294"/>
      <c r="J122" s="297"/>
      <c r="K122" s="300"/>
      <c r="L122" s="262"/>
      <c r="M122" s="263"/>
      <c r="N122" s="263"/>
      <c r="O122" s="264"/>
      <c r="P122" s="113"/>
      <c r="Q122" s="113"/>
      <c r="R122" s="113"/>
      <c r="S122" s="113"/>
      <c r="T122" s="113"/>
      <c r="U122" s="113"/>
      <c r="V122" s="124"/>
      <c r="W122" s="121"/>
      <c r="X122" s="75"/>
      <c r="Y122" s="67"/>
      <c r="Z122" s="67"/>
      <c r="AA122" s="67"/>
      <c r="AB122" s="67"/>
      <c r="AC122" s="78"/>
      <c r="AD122" s="83"/>
      <c r="AE122" s="83"/>
      <c r="AF122" s="83"/>
      <c r="AG122" s="84"/>
      <c r="AH122" s="165"/>
    </row>
    <row r="123" spans="1:34" ht="6" customHeight="1" thickBot="1">
      <c r="A123" s="249"/>
      <c r="B123" s="294"/>
      <c r="C123" s="297"/>
      <c r="D123" s="300"/>
      <c r="E123" s="251"/>
      <c r="F123" s="254"/>
      <c r="G123" s="254"/>
      <c r="H123" s="257"/>
      <c r="I123" s="294"/>
      <c r="J123" s="297"/>
      <c r="K123" s="300"/>
      <c r="L123" s="262"/>
      <c r="M123" s="263"/>
      <c r="N123" s="263"/>
      <c r="O123" s="264"/>
      <c r="P123" s="114" t="s">
        <v>4</v>
      </c>
      <c r="Q123" s="114" t="s">
        <v>5</v>
      </c>
      <c r="R123" s="114" t="s">
        <v>11</v>
      </c>
      <c r="S123" s="114" t="s">
        <v>12</v>
      </c>
      <c r="T123" s="126" t="s">
        <v>15</v>
      </c>
      <c r="U123" s="16"/>
      <c r="V123" s="124"/>
      <c r="W123" s="121"/>
      <c r="X123" s="75" t="str">
        <f>IF(VLOOKUP(A117,入力シート❷!A:AF,28,FALSE)="","",VLOOKUP(A117,入力シート❷!A:AF,28,FALSE))</f>
        <v/>
      </c>
      <c r="Y123" s="67" t="str">
        <f>IF(VLOOKUP(A117,入力シート❷!A:AF,29,FALSE)="","",VLOOKUP(A117,入力シート❷!A:AF,29,FALSE))</f>
        <v/>
      </c>
      <c r="Z123" s="67" t="str">
        <f>IF(VLOOKUP(A117,入力シート❷!A:AF,30,FALSE)="","",VLOOKUP(A117,入力シート❷!A:AF,30,FALSE))</f>
        <v/>
      </c>
      <c r="AA123" s="67" t="str">
        <f>IF(VLOOKUP(A117,入力シート❷!A:AF,31,FALSE)="","",VLOOKUP(A117,入力シート❷!A:AF,31,FALSE))</f>
        <v/>
      </c>
      <c r="AB123" s="67" t="str">
        <f>IF(VLOOKUP(A117,入力シート❷!A:AF,32,FALSE)="","",VLOOKUP(A117,入力シート❷!A:AF,32,FALSE))</f>
        <v/>
      </c>
      <c r="AC123" s="69"/>
      <c r="AD123" s="83"/>
      <c r="AE123" s="83"/>
      <c r="AF123" s="83"/>
      <c r="AG123" s="84"/>
      <c r="AH123" s="165"/>
    </row>
    <row r="124" spans="1:34" ht="6" customHeight="1" thickBot="1">
      <c r="A124" s="249"/>
      <c r="B124" s="294"/>
      <c r="C124" s="297"/>
      <c r="D124" s="300"/>
      <c r="E124" s="251"/>
      <c r="F124" s="254"/>
      <c r="G124" s="254"/>
      <c r="H124" s="257"/>
      <c r="I124" s="294"/>
      <c r="J124" s="297"/>
      <c r="K124" s="300"/>
      <c r="L124" s="262"/>
      <c r="M124" s="263"/>
      <c r="N124" s="263"/>
      <c r="O124" s="264"/>
      <c r="P124" s="115"/>
      <c r="Q124" s="115"/>
      <c r="R124" s="115"/>
      <c r="S124" s="115"/>
      <c r="T124" s="127"/>
      <c r="U124" s="17"/>
      <c r="V124" s="137"/>
      <c r="W124" s="129"/>
      <c r="X124" s="75"/>
      <c r="Y124" s="67"/>
      <c r="Z124" s="67"/>
      <c r="AA124" s="67"/>
      <c r="AB124" s="67"/>
      <c r="AC124" s="69"/>
      <c r="AD124" s="83"/>
      <c r="AE124" s="83"/>
      <c r="AF124" s="83"/>
      <c r="AG124" s="84"/>
      <c r="AH124" s="166"/>
    </row>
    <row r="125" spans="1:34" ht="6" customHeight="1" thickBot="1">
      <c r="A125" s="249"/>
      <c r="B125" s="294"/>
      <c r="C125" s="297"/>
      <c r="D125" s="300"/>
      <c r="E125" s="251"/>
      <c r="F125" s="254"/>
      <c r="G125" s="254"/>
      <c r="H125" s="257"/>
      <c r="I125" s="294"/>
      <c r="J125" s="297"/>
      <c r="K125" s="300"/>
      <c r="L125" s="262"/>
      <c r="M125" s="263"/>
      <c r="N125" s="263"/>
      <c r="O125" s="264"/>
      <c r="P125" s="107" t="str">
        <f>IF(VLOOKUP(A117,入力シート❷!A:U,14,FALSE)="","",VLOOKUP(A117,入力シート❷!A:U,14,FALSE))</f>
        <v/>
      </c>
      <c r="Q125" s="107" t="str">
        <f>IF(VLOOKUP(A117,入力シート❷!A:U,15,FALSE)="","",VLOOKUP(A117,入力シート❷!A:U,15,FALSE))</f>
        <v/>
      </c>
      <c r="R125" s="107" t="str">
        <f>IF(VLOOKUP(A117,入力シート❷!A:U,16,FALSE)="","",VLOOKUP(A117,入力シート❷!A:U,16,FALSE))</f>
        <v/>
      </c>
      <c r="S125" s="107" t="str">
        <f>IF(VLOOKUP(A117,入力シート❷!A:U,17,FALSE)="","",VLOOKUP(A117,入力シート❷!A:U,17,FALSE))</f>
        <v/>
      </c>
      <c r="T125" s="127"/>
      <c r="U125" s="17"/>
      <c r="V125" s="123" t="s">
        <v>10</v>
      </c>
      <c r="W125" s="120" t="str">
        <f>IF(VLOOKUP(A117,入力シート❷!A:U,21,FALSE)="","",VLOOKUP(A117,入力シート❷!A:U,21,FALSE))</f>
        <v/>
      </c>
      <c r="X125" s="75"/>
      <c r="Y125" s="67"/>
      <c r="Z125" s="67"/>
      <c r="AA125" s="67"/>
      <c r="AB125" s="67"/>
      <c r="AC125" s="69"/>
      <c r="AD125" s="83"/>
      <c r="AE125" s="83"/>
      <c r="AF125" s="83"/>
      <c r="AG125" s="84"/>
      <c r="AH125" s="167" t="s">
        <v>15</v>
      </c>
    </row>
    <row r="126" spans="1:34" ht="6" customHeight="1" thickBot="1">
      <c r="A126" s="249"/>
      <c r="B126" s="294"/>
      <c r="C126" s="297"/>
      <c r="D126" s="300"/>
      <c r="E126" s="251"/>
      <c r="F126" s="254"/>
      <c r="G126" s="254"/>
      <c r="H126" s="257"/>
      <c r="I126" s="294"/>
      <c r="J126" s="297"/>
      <c r="K126" s="300"/>
      <c r="L126" s="262"/>
      <c r="M126" s="263"/>
      <c r="N126" s="263"/>
      <c r="O126" s="264"/>
      <c r="P126" s="107"/>
      <c r="Q126" s="107"/>
      <c r="R126" s="107"/>
      <c r="S126" s="107"/>
      <c r="T126" s="111" t="str">
        <f>VLOOKUP(A117,■■■!A:BN,66)</f>
        <v/>
      </c>
      <c r="U126" s="118">
        <f>VLOOKUP(A117,■■■!A:BA,53)</f>
        <v>0</v>
      </c>
      <c r="V126" s="124"/>
      <c r="W126" s="121"/>
      <c r="X126" s="75"/>
      <c r="Y126" s="67"/>
      <c r="Z126" s="67"/>
      <c r="AA126" s="67"/>
      <c r="AB126" s="67"/>
      <c r="AC126" s="69"/>
      <c r="AD126" s="83"/>
      <c r="AE126" s="83"/>
      <c r="AF126" s="83"/>
      <c r="AG126" s="84"/>
      <c r="AH126" s="165"/>
    </row>
    <row r="127" spans="1:34" ht="6" customHeight="1" thickBot="1">
      <c r="A127" s="249"/>
      <c r="B127" s="294"/>
      <c r="C127" s="297"/>
      <c r="D127" s="300"/>
      <c r="E127" s="251"/>
      <c r="F127" s="254"/>
      <c r="G127" s="254"/>
      <c r="H127" s="257"/>
      <c r="I127" s="294"/>
      <c r="J127" s="297"/>
      <c r="K127" s="300"/>
      <c r="L127" s="262"/>
      <c r="M127" s="263"/>
      <c r="N127" s="263"/>
      <c r="O127" s="264"/>
      <c r="P127" s="107"/>
      <c r="Q127" s="107"/>
      <c r="R127" s="107"/>
      <c r="S127" s="107"/>
      <c r="T127" s="111"/>
      <c r="U127" s="118"/>
      <c r="V127" s="124"/>
      <c r="W127" s="121"/>
      <c r="X127" s="75"/>
      <c r="Y127" s="67"/>
      <c r="Z127" s="67"/>
      <c r="AA127" s="67"/>
      <c r="AB127" s="67"/>
      <c r="AC127" s="69"/>
      <c r="AD127" s="83"/>
      <c r="AE127" s="83"/>
      <c r="AF127" s="83"/>
      <c r="AG127" s="84"/>
      <c r="AH127" s="165"/>
    </row>
    <row r="128" spans="1:34" ht="6" customHeight="1" thickBot="1">
      <c r="A128" s="249"/>
      <c r="B128" s="295"/>
      <c r="C128" s="298"/>
      <c r="D128" s="301"/>
      <c r="E128" s="252"/>
      <c r="F128" s="255"/>
      <c r="G128" s="255"/>
      <c r="H128" s="258"/>
      <c r="I128" s="295"/>
      <c r="J128" s="298"/>
      <c r="K128" s="301"/>
      <c r="L128" s="265"/>
      <c r="M128" s="266"/>
      <c r="N128" s="266"/>
      <c r="O128" s="267"/>
      <c r="P128" s="108"/>
      <c r="Q128" s="108"/>
      <c r="R128" s="108"/>
      <c r="S128" s="108"/>
      <c r="T128" s="112"/>
      <c r="U128" s="119"/>
      <c r="V128" s="125"/>
      <c r="W128" s="122"/>
      <c r="X128" s="76"/>
      <c r="Y128" s="68"/>
      <c r="Z128" s="68"/>
      <c r="AA128" s="68"/>
      <c r="AB128" s="68"/>
      <c r="AC128" s="70"/>
      <c r="AD128" s="85"/>
      <c r="AE128" s="85"/>
      <c r="AF128" s="85"/>
      <c r="AG128" s="86"/>
      <c r="AH128" s="168"/>
    </row>
    <row r="129" spans="1:34" ht="6" customHeight="1" thickBot="1">
      <c r="A129" s="249">
        <v>7</v>
      </c>
      <c r="B129" s="293" t="str">
        <f>IF(VLOOKUP(A129,入力シート❷!A:B,2,FALSE)="ハイパーコース","ハイパー","")</f>
        <v/>
      </c>
      <c r="C129" s="296" t="str">
        <f>IF(VLOOKUP(A129,入力シート❷!A:B,2,FALSE)="アドバンストコース","アドバンスト","")</f>
        <v/>
      </c>
      <c r="D129" s="299" t="str">
        <f>IF(VLOOKUP(A129,入力シート❷!A:B,2,FALSE)="アグレッシブコース","アグレッシブ","")</f>
        <v/>
      </c>
      <c r="E129" s="250" t="str">
        <f>IF(VLOOKUP(A129,入力シート❷!A:C,3,FALSE)="A推薦(単願)","A推薦","")</f>
        <v/>
      </c>
      <c r="F129" s="253" t="str">
        <f>IF(VLOOKUP(A129,入力シート❷!A:C,3,FALSE)="B推薦(併願)","B推薦","")</f>
        <v/>
      </c>
      <c r="G129" s="253" t="str">
        <f>IF(VLOOKUP(A129,入力シート❷!A:C,3,FALSE)="C推薦(第一志望)","C推薦","")</f>
        <v/>
      </c>
      <c r="H129" s="256" t="str">
        <f>IF(VLOOKUP(A129,入力シート❷!A:C,3,FALSE)="併願優遇","併願優遇","")</f>
        <v/>
      </c>
      <c r="I129" s="293" t="str">
        <f>IF(VLOOKUP(A129,入力シート❷!A:D,4,FALSE)="学業特待Ⅰ","学業特待Ⅰ","")</f>
        <v/>
      </c>
      <c r="J129" s="296" t="str">
        <f>IF(VLOOKUP(A129,入力シート❷!A:D,4,FALSE)="学業特待Ⅱ","学業特待Ⅱ","")</f>
        <v/>
      </c>
      <c r="K129" s="299" t="str">
        <f>IF(VLOOKUP(A129,入力シート❷!A:D,4,FALSE)="学業特待Ⅲ","学業特待Ⅲ","")</f>
        <v/>
      </c>
      <c r="L129" s="277" t="str">
        <f>IF(OR(VLOOKUP(A129,入力シート❷!A:I,7,FALSE)="",VLOOKUP(A129,入力シート❷!A:I,8,FALSE)=""),"入力シート❷に入力してください",VLOOKUP(A129,入力シート❷!A:I,7,FALSE)&amp;"　"&amp;VLOOKUP(A129,入力シート❷!A:I,8,FALSE))</f>
        <v>入力シート❷に入力してください</v>
      </c>
      <c r="M129" s="278"/>
      <c r="N129" s="268" t="str">
        <f>IF(VLOOKUP(A129,入力シート❷!A:I,9,FALSE)="","",IF(VLOOKUP(A129,入力シート❷!A:I,9,FALSE)="女","",VLOOKUP(A129,入力シート❷!A:I,9,FALSE)))</f>
        <v/>
      </c>
      <c r="O129" s="271" t="str">
        <f>IF(VLOOKUP(A129,入力シート❷!A:I,9,FALSE)="","",IF(VLOOKUP(A129,入力シート❷!A:I,9,FALSE)="男","",VLOOKUP(A129,入力シート❷!A:I,9,FALSE)))</f>
        <v/>
      </c>
      <c r="P129" s="159" t="s">
        <v>0</v>
      </c>
      <c r="Q129" s="159" t="s">
        <v>1</v>
      </c>
      <c r="R129" s="159" t="s">
        <v>2</v>
      </c>
      <c r="S129" s="159" t="s">
        <v>3</v>
      </c>
      <c r="T129" s="159" t="s">
        <v>6</v>
      </c>
      <c r="U129" s="159" t="s">
        <v>7</v>
      </c>
      <c r="V129" s="153" t="s">
        <v>8</v>
      </c>
      <c r="W129" s="138" t="str">
        <f>IF(VLOOKUP(A129,入力シート❷!A:U,19,FALSE)="","",VLOOKUP(A129,入力シート❷!A:U,19,FALSE))</f>
        <v/>
      </c>
      <c r="X129" s="87" t="str">
        <f>IF(VLOOKUP(A129,入力シート❷!A:AF,22,FALSE)="","",VLOOKUP(A129,入力シート❷!A:AF,22,FALSE))</f>
        <v/>
      </c>
      <c r="Y129" s="66" t="str">
        <f>IF(VLOOKUP(A129,入力シート❷!A:AF,23,FALSE)="","",VLOOKUP(A129,入力シート❷!A:AF,23,FALSE))</f>
        <v/>
      </c>
      <c r="Z129" s="66" t="str">
        <f>IF(VLOOKUP(A129,入力シート❷!A:AF,24,FALSE)="","",VLOOKUP(A129,入力シート❷!A:AF,24,FALSE))</f>
        <v/>
      </c>
      <c r="AA129" s="66" t="str">
        <f>IF(VLOOKUP(A129,入力シート❷!A:AF,25,FALSE)="","",VLOOKUP(A129,入力シート❷!A:AF,25,FALSE))</f>
        <v/>
      </c>
      <c r="AB129" s="66" t="str">
        <f>IF(VLOOKUP(A129,入力シート❷!A:AF,26,FALSE)="","",VLOOKUP(A129,入力シート❷!A:AF,26,FALSE))</f>
        <v/>
      </c>
      <c r="AC129" s="77" t="str">
        <f>IF(VLOOKUP(A129,入力シート❷!A:AF,27,FALSE)="","",VLOOKUP(A129,入力シート❷!A:AF,27,FALSE))</f>
        <v/>
      </c>
      <c r="AD129" s="81" t="str">
        <f>IF(VLOOKUP(A129,入力シート❷!A:AG,33,FALSE)="","必要な場合、入力シート❷に入力してください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9" s="81"/>
      <c r="AF129" s="81"/>
      <c r="AG129" s="82"/>
      <c r="AH129" s="164" t="s">
        <v>15</v>
      </c>
    </row>
    <row r="130" spans="1:34" ht="6" customHeight="1" thickBot="1">
      <c r="A130" s="249"/>
      <c r="B130" s="294"/>
      <c r="C130" s="297"/>
      <c r="D130" s="300"/>
      <c r="E130" s="251"/>
      <c r="F130" s="254"/>
      <c r="G130" s="254"/>
      <c r="H130" s="257"/>
      <c r="I130" s="294"/>
      <c r="J130" s="297"/>
      <c r="K130" s="300"/>
      <c r="L130" s="279"/>
      <c r="M130" s="280"/>
      <c r="N130" s="269"/>
      <c r="O130" s="272"/>
      <c r="P130" s="115"/>
      <c r="Q130" s="115"/>
      <c r="R130" s="115"/>
      <c r="S130" s="115"/>
      <c r="T130" s="115"/>
      <c r="U130" s="115"/>
      <c r="V130" s="124"/>
      <c r="W130" s="121"/>
      <c r="X130" s="75"/>
      <c r="Y130" s="67"/>
      <c r="Z130" s="67"/>
      <c r="AA130" s="67"/>
      <c r="AB130" s="67"/>
      <c r="AC130" s="78"/>
      <c r="AD130" s="83"/>
      <c r="AE130" s="83"/>
      <c r="AF130" s="83"/>
      <c r="AG130" s="84"/>
      <c r="AH130" s="165"/>
    </row>
    <row r="131" spans="1:34" ht="6" customHeight="1" thickBot="1">
      <c r="A131" s="249"/>
      <c r="B131" s="294"/>
      <c r="C131" s="297"/>
      <c r="D131" s="300"/>
      <c r="E131" s="251"/>
      <c r="F131" s="254"/>
      <c r="G131" s="254"/>
      <c r="H131" s="257"/>
      <c r="I131" s="294"/>
      <c r="J131" s="297"/>
      <c r="K131" s="300"/>
      <c r="L131" s="279"/>
      <c r="M131" s="280"/>
      <c r="N131" s="269"/>
      <c r="O131" s="272"/>
      <c r="P131" s="107" t="str">
        <f>IF(VLOOKUP(A129,入力シート❷!A:U,10,FALSE)="","",VLOOKUP(A129,入力シート❷!A:U,10,FALSE))</f>
        <v/>
      </c>
      <c r="Q131" s="107" t="str">
        <f>IF(VLOOKUP(A129,入力シート❷!A:U,11,FALSE)="","",VLOOKUP(A129,入力シート❷!A:U,11,FALSE))</f>
        <v/>
      </c>
      <c r="R131" s="107" t="str">
        <f>IF(VLOOKUP(A129,入力シート❷!A:U,12,FALSE)="","",VLOOKUP(A129,入力シート❷!A:U,12,FALSE))</f>
        <v/>
      </c>
      <c r="S131" s="107" t="str">
        <f>IF(VLOOKUP(A129,入力シート❷!A:U,13,FALSE)="","",VLOOKUP(A129,入力シート❷!A:U,13,FALSE))</f>
        <v/>
      </c>
      <c r="T131" s="107" t="str">
        <f>IF(VLOOKUP(A129,入力シート❷!A:U,18,FALSE)="","",VLOOKUP(A129,入力シート❷!A:U,18,FALSE))</f>
        <v/>
      </c>
      <c r="U131" s="107" t="str">
        <f>IF(SUM(P131:T131)=0,"",SUM(P131:T131))</f>
        <v/>
      </c>
      <c r="V131" s="124"/>
      <c r="W131" s="121"/>
      <c r="X131" s="75"/>
      <c r="Y131" s="67"/>
      <c r="Z131" s="67"/>
      <c r="AA131" s="67"/>
      <c r="AB131" s="67"/>
      <c r="AC131" s="78"/>
      <c r="AD131" s="83"/>
      <c r="AE131" s="83"/>
      <c r="AF131" s="83"/>
      <c r="AG131" s="84"/>
      <c r="AH131" s="165"/>
    </row>
    <row r="132" spans="1:34" ht="6" customHeight="1" thickBot="1">
      <c r="A132" s="249"/>
      <c r="B132" s="294"/>
      <c r="C132" s="297"/>
      <c r="D132" s="300"/>
      <c r="E132" s="251"/>
      <c r="F132" s="254"/>
      <c r="G132" s="254"/>
      <c r="H132" s="257"/>
      <c r="I132" s="294"/>
      <c r="J132" s="297"/>
      <c r="K132" s="300"/>
      <c r="L132" s="281"/>
      <c r="M132" s="282"/>
      <c r="N132" s="270"/>
      <c r="O132" s="273"/>
      <c r="P132" s="107"/>
      <c r="Q132" s="107"/>
      <c r="R132" s="107"/>
      <c r="S132" s="107"/>
      <c r="T132" s="107"/>
      <c r="U132" s="107"/>
      <c r="V132" s="154"/>
      <c r="W132" s="139"/>
      <c r="X132" s="75"/>
      <c r="Y132" s="67"/>
      <c r="Z132" s="67"/>
      <c r="AA132" s="67"/>
      <c r="AB132" s="67"/>
      <c r="AC132" s="78"/>
      <c r="AD132" s="83"/>
      <c r="AE132" s="83"/>
      <c r="AF132" s="83"/>
      <c r="AG132" s="84"/>
      <c r="AH132" s="166"/>
    </row>
    <row r="133" spans="1:34" ht="6" customHeight="1" thickBot="1">
      <c r="A133" s="249"/>
      <c r="B133" s="294"/>
      <c r="C133" s="297"/>
      <c r="D133" s="300"/>
      <c r="E133" s="251"/>
      <c r="F133" s="254"/>
      <c r="G133" s="254"/>
      <c r="H133" s="257"/>
      <c r="I133" s="294"/>
      <c r="J133" s="297"/>
      <c r="K133" s="300"/>
      <c r="L133" s="259" t="str">
        <f>IF(OR(VLOOKUP(A129,入力シート❷!A:I,5,FALSE)="",VLOOKUP(A129,入力シート❷!A:I,6,FALSE)=""),"入力シート❷に入力してください",VLOOKUP(A129,入力シート❷!A:I,5,FALSE)&amp;"　"&amp;VLOOKUP(A129,入力シート❷!A:I,6,FALSE))</f>
        <v>入力シート❷に入力してください</v>
      </c>
      <c r="M133" s="260"/>
      <c r="N133" s="260"/>
      <c r="O133" s="261"/>
      <c r="P133" s="107"/>
      <c r="Q133" s="107"/>
      <c r="R133" s="107"/>
      <c r="S133" s="107"/>
      <c r="T133" s="107"/>
      <c r="U133" s="107"/>
      <c r="V133" s="136" t="s">
        <v>9</v>
      </c>
      <c r="W133" s="128" t="str">
        <f>IF(VLOOKUP(A129,入力シート❷!A:U,20,FALSE)="","",VLOOKUP(A129,入力シート❷!A:U,20,FALSE))</f>
        <v/>
      </c>
      <c r="X133" s="75"/>
      <c r="Y133" s="67"/>
      <c r="Z133" s="67"/>
      <c r="AA133" s="67"/>
      <c r="AB133" s="67"/>
      <c r="AC133" s="78"/>
      <c r="AD133" s="83"/>
      <c r="AE133" s="83"/>
      <c r="AF133" s="83"/>
      <c r="AG133" s="84"/>
      <c r="AH133" s="167" t="s">
        <v>15</v>
      </c>
    </row>
    <row r="134" spans="1:34" ht="6" customHeight="1" thickBot="1">
      <c r="A134" s="249"/>
      <c r="B134" s="294"/>
      <c r="C134" s="297"/>
      <c r="D134" s="300"/>
      <c r="E134" s="251"/>
      <c r="F134" s="254"/>
      <c r="G134" s="254"/>
      <c r="H134" s="257"/>
      <c r="I134" s="294"/>
      <c r="J134" s="297"/>
      <c r="K134" s="300"/>
      <c r="L134" s="262"/>
      <c r="M134" s="263"/>
      <c r="N134" s="263"/>
      <c r="O134" s="264"/>
      <c r="P134" s="113"/>
      <c r="Q134" s="113"/>
      <c r="R134" s="113"/>
      <c r="S134" s="113"/>
      <c r="T134" s="113"/>
      <c r="U134" s="113"/>
      <c r="V134" s="124"/>
      <c r="W134" s="121"/>
      <c r="X134" s="75"/>
      <c r="Y134" s="67"/>
      <c r="Z134" s="67"/>
      <c r="AA134" s="67"/>
      <c r="AB134" s="67"/>
      <c r="AC134" s="78"/>
      <c r="AD134" s="83"/>
      <c r="AE134" s="83"/>
      <c r="AF134" s="83"/>
      <c r="AG134" s="84"/>
      <c r="AH134" s="165"/>
    </row>
    <row r="135" spans="1:34" ht="6" customHeight="1" thickBot="1">
      <c r="A135" s="249"/>
      <c r="B135" s="294"/>
      <c r="C135" s="297"/>
      <c r="D135" s="300"/>
      <c r="E135" s="251"/>
      <c r="F135" s="254"/>
      <c r="G135" s="254"/>
      <c r="H135" s="257"/>
      <c r="I135" s="294"/>
      <c r="J135" s="297"/>
      <c r="K135" s="300"/>
      <c r="L135" s="262"/>
      <c r="M135" s="263"/>
      <c r="N135" s="263"/>
      <c r="O135" s="264"/>
      <c r="P135" s="114" t="s">
        <v>4</v>
      </c>
      <c r="Q135" s="114" t="s">
        <v>5</v>
      </c>
      <c r="R135" s="114" t="s">
        <v>11</v>
      </c>
      <c r="S135" s="114" t="s">
        <v>12</v>
      </c>
      <c r="T135" s="126" t="s">
        <v>15</v>
      </c>
      <c r="U135" s="16"/>
      <c r="V135" s="124"/>
      <c r="W135" s="121"/>
      <c r="X135" s="75" t="str">
        <f>IF(VLOOKUP(A129,入力シート❷!A:AF,28,FALSE)="","",VLOOKUP(A129,入力シート❷!A:AF,28,FALSE))</f>
        <v/>
      </c>
      <c r="Y135" s="67" t="str">
        <f>IF(VLOOKUP(A129,入力シート❷!A:AF,29,FALSE)="","",VLOOKUP(A129,入力シート❷!A:AF,29,FALSE))</f>
        <v/>
      </c>
      <c r="Z135" s="67" t="str">
        <f>IF(VLOOKUP(A129,入力シート❷!A:AF,30,FALSE)="","",VLOOKUP(A129,入力シート❷!A:AF,30,FALSE))</f>
        <v/>
      </c>
      <c r="AA135" s="67" t="str">
        <f>IF(VLOOKUP(A129,入力シート❷!A:AF,31,FALSE)="","",VLOOKUP(A129,入力シート❷!A:AF,31,FALSE))</f>
        <v/>
      </c>
      <c r="AB135" s="67" t="str">
        <f>IF(VLOOKUP(A129,入力シート❷!A:AF,32,FALSE)="","",VLOOKUP(A129,入力シート❷!A:AF,32,FALSE))</f>
        <v/>
      </c>
      <c r="AC135" s="69"/>
      <c r="AD135" s="83"/>
      <c r="AE135" s="83"/>
      <c r="AF135" s="83"/>
      <c r="AG135" s="84"/>
      <c r="AH135" s="165"/>
    </row>
    <row r="136" spans="1:34" ht="6" customHeight="1" thickBot="1">
      <c r="A136" s="249"/>
      <c r="B136" s="294"/>
      <c r="C136" s="297"/>
      <c r="D136" s="300"/>
      <c r="E136" s="251"/>
      <c r="F136" s="254"/>
      <c r="G136" s="254"/>
      <c r="H136" s="257"/>
      <c r="I136" s="294"/>
      <c r="J136" s="297"/>
      <c r="K136" s="300"/>
      <c r="L136" s="262"/>
      <c r="M136" s="263"/>
      <c r="N136" s="263"/>
      <c r="O136" s="264"/>
      <c r="P136" s="115"/>
      <c r="Q136" s="115"/>
      <c r="R136" s="115"/>
      <c r="S136" s="115"/>
      <c r="T136" s="127"/>
      <c r="U136" s="17"/>
      <c r="V136" s="137"/>
      <c r="W136" s="129"/>
      <c r="X136" s="75"/>
      <c r="Y136" s="67"/>
      <c r="Z136" s="67"/>
      <c r="AA136" s="67"/>
      <c r="AB136" s="67"/>
      <c r="AC136" s="69"/>
      <c r="AD136" s="83"/>
      <c r="AE136" s="83"/>
      <c r="AF136" s="83"/>
      <c r="AG136" s="84"/>
      <c r="AH136" s="166"/>
    </row>
    <row r="137" spans="1:34" ht="6" customHeight="1" thickBot="1">
      <c r="A137" s="249"/>
      <c r="B137" s="294"/>
      <c r="C137" s="297"/>
      <c r="D137" s="300"/>
      <c r="E137" s="251"/>
      <c r="F137" s="254"/>
      <c r="G137" s="254"/>
      <c r="H137" s="257"/>
      <c r="I137" s="294"/>
      <c r="J137" s="297"/>
      <c r="K137" s="300"/>
      <c r="L137" s="262"/>
      <c r="M137" s="263"/>
      <c r="N137" s="263"/>
      <c r="O137" s="264"/>
      <c r="P137" s="107" t="str">
        <f>IF(VLOOKUP(A129,入力シート❷!A:U,14,FALSE)="","",VLOOKUP(A129,入力シート❷!A:U,14,FALSE))</f>
        <v/>
      </c>
      <c r="Q137" s="107" t="str">
        <f>IF(VLOOKUP(A129,入力シート❷!A:U,15,FALSE)="","",VLOOKUP(A129,入力シート❷!A:U,15,FALSE))</f>
        <v/>
      </c>
      <c r="R137" s="107" t="str">
        <f>IF(VLOOKUP(A129,入力シート❷!A:U,16,FALSE)="","",VLOOKUP(A129,入力シート❷!A:U,16,FALSE))</f>
        <v/>
      </c>
      <c r="S137" s="107" t="str">
        <f>IF(VLOOKUP(A129,入力シート❷!A:U,17,FALSE)="","",VLOOKUP(A129,入力シート❷!A:U,17,FALSE))</f>
        <v/>
      </c>
      <c r="T137" s="127"/>
      <c r="U137" s="17"/>
      <c r="V137" s="123" t="s">
        <v>10</v>
      </c>
      <c r="W137" s="120" t="str">
        <f>IF(VLOOKUP(A129,入力シート❷!A:U,21,FALSE)="","",VLOOKUP(A129,入力シート❷!A:U,21,FALSE))</f>
        <v/>
      </c>
      <c r="X137" s="75"/>
      <c r="Y137" s="67"/>
      <c r="Z137" s="67"/>
      <c r="AA137" s="67"/>
      <c r="AB137" s="67"/>
      <c r="AC137" s="69"/>
      <c r="AD137" s="83"/>
      <c r="AE137" s="83"/>
      <c r="AF137" s="83"/>
      <c r="AG137" s="84"/>
      <c r="AH137" s="167" t="s">
        <v>15</v>
      </c>
    </row>
    <row r="138" spans="1:34" ht="6" customHeight="1" thickBot="1">
      <c r="A138" s="249"/>
      <c r="B138" s="294"/>
      <c r="C138" s="297"/>
      <c r="D138" s="300"/>
      <c r="E138" s="251"/>
      <c r="F138" s="254"/>
      <c r="G138" s="254"/>
      <c r="H138" s="257"/>
      <c r="I138" s="294"/>
      <c r="J138" s="297"/>
      <c r="K138" s="300"/>
      <c r="L138" s="262"/>
      <c r="M138" s="263"/>
      <c r="N138" s="263"/>
      <c r="O138" s="264"/>
      <c r="P138" s="107"/>
      <c r="Q138" s="107"/>
      <c r="R138" s="107"/>
      <c r="S138" s="107"/>
      <c r="T138" s="111" t="str">
        <f>VLOOKUP(A129,■■■!A:BN,66)</f>
        <v/>
      </c>
      <c r="U138" s="118">
        <f>VLOOKUP(A129,■■■!A:BA,53)</f>
        <v>0</v>
      </c>
      <c r="V138" s="124"/>
      <c r="W138" s="121"/>
      <c r="X138" s="75"/>
      <c r="Y138" s="67"/>
      <c r="Z138" s="67"/>
      <c r="AA138" s="67"/>
      <c r="AB138" s="67"/>
      <c r="AC138" s="69"/>
      <c r="AD138" s="83"/>
      <c r="AE138" s="83"/>
      <c r="AF138" s="83"/>
      <c r="AG138" s="84"/>
      <c r="AH138" s="165"/>
    </row>
    <row r="139" spans="1:34" ht="6" customHeight="1" thickBot="1">
      <c r="A139" s="249"/>
      <c r="B139" s="294"/>
      <c r="C139" s="297"/>
      <c r="D139" s="300"/>
      <c r="E139" s="251"/>
      <c r="F139" s="254"/>
      <c r="G139" s="254"/>
      <c r="H139" s="257"/>
      <c r="I139" s="294"/>
      <c r="J139" s="297"/>
      <c r="K139" s="300"/>
      <c r="L139" s="262"/>
      <c r="M139" s="263"/>
      <c r="N139" s="263"/>
      <c r="O139" s="264"/>
      <c r="P139" s="107"/>
      <c r="Q139" s="107"/>
      <c r="R139" s="107"/>
      <c r="S139" s="107"/>
      <c r="T139" s="111"/>
      <c r="U139" s="118"/>
      <c r="V139" s="124"/>
      <c r="W139" s="121"/>
      <c r="X139" s="75"/>
      <c r="Y139" s="67"/>
      <c r="Z139" s="67"/>
      <c r="AA139" s="67"/>
      <c r="AB139" s="67"/>
      <c r="AC139" s="69"/>
      <c r="AD139" s="83"/>
      <c r="AE139" s="83"/>
      <c r="AF139" s="83"/>
      <c r="AG139" s="84"/>
      <c r="AH139" s="165"/>
    </row>
    <row r="140" spans="1:34" ht="6" customHeight="1" thickBot="1">
      <c r="A140" s="249"/>
      <c r="B140" s="295"/>
      <c r="C140" s="298"/>
      <c r="D140" s="301"/>
      <c r="E140" s="252"/>
      <c r="F140" s="255"/>
      <c r="G140" s="255"/>
      <c r="H140" s="258"/>
      <c r="I140" s="295"/>
      <c r="J140" s="298"/>
      <c r="K140" s="301"/>
      <c r="L140" s="265"/>
      <c r="M140" s="266"/>
      <c r="N140" s="266"/>
      <c r="O140" s="267"/>
      <c r="P140" s="108"/>
      <c r="Q140" s="108"/>
      <c r="R140" s="108"/>
      <c r="S140" s="108"/>
      <c r="T140" s="112"/>
      <c r="U140" s="119"/>
      <c r="V140" s="125"/>
      <c r="W140" s="122"/>
      <c r="X140" s="76"/>
      <c r="Y140" s="68"/>
      <c r="Z140" s="68"/>
      <c r="AA140" s="68"/>
      <c r="AB140" s="68"/>
      <c r="AC140" s="70"/>
      <c r="AD140" s="85"/>
      <c r="AE140" s="85"/>
      <c r="AF140" s="85"/>
      <c r="AG140" s="86"/>
      <c r="AH140" s="168"/>
    </row>
    <row r="141" spans="1:34" ht="6" customHeight="1" thickBot="1">
      <c r="A141" s="249">
        <v>8</v>
      </c>
      <c r="B141" s="293" t="str">
        <f>IF(VLOOKUP(A141,入力シート❷!A:B,2,FALSE)="ハイパーコース","ハイパー","")</f>
        <v/>
      </c>
      <c r="C141" s="296" t="str">
        <f>IF(VLOOKUP(A141,入力シート❷!A:B,2,FALSE)="アドバンストコース","アドバンスト","")</f>
        <v/>
      </c>
      <c r="D141" s="299" t="str">
        <f>IF(VLOOKUP(A141,入力シート❷!A:B,2,FALSE)="アグレッシブコース","アグレッシブ","")</f>
        <v/>
      </c>
      <c r="E141" s="250" t="str">
        <f>IF(VLOOKUP(A141,入力シート❷!A:C,3,FALSE)="A推薦(単願)","A推薦","")</f>
        <v/>
      </c>
      <c r="F141" s="253" t="str">
        <f>IF(VLOOKUP(A141,入力シート❷!A:C,3,FALSE)="B推薦(併願)","B推薦","")</f>
        <v/>
      </c>
      <c r="G141" s="253" t="str">
        <f>IF(VLOOKUP(A141,入力シート❷!A:C,3,FALSE)="C推薦(第一志望)","C推薦","")</f>
        <v/>
      </c>
      <c r="H141" s="256" t="str">
        <f>IF(VLOOKUP(A141,入力シート❷!A:C,3,FALSE)="併願優遇","併願優遇","")</f>
        <v/>
      </c>
      <c r="I141" s="293" t="str">
        <f>IF(VLOOKUP(A141,入力シート❷!A:D,4,FALSE)="学業特待Ⅰ","学業特待Ⅰ","")</f>
        <v/>
      </c>
      <c r="J141" s="296" t="str">
        <f>IF(VLOOKUP(A141,入力シート❷!A:D,4,FALSE)="学業特待Ⅱ","学業特待Ⅱ","")</f>
        <v/>
      </c>
      <c r="K141" s="299" t="str">
        <f>IF(VLOOKUP(A141,入力シート❷!A:D,4,FALSE)="学業特待Ⅲ","学業特待Ⅲ","")</f>
        <v/>
      </c>
      <c r="L141" s="277" t="str">
        <f>IF(OR(VLOOKUP(A141,入力シート❷!A:I,7,FALSE)="",VLOOKUP(A141,入力シート❷!A:I,8,FALSE)=""),"入力シート❷に入力してください",VLOOKUP(A141,入力シート❷!A:I,7,FALSE)&amp;"　"&amp;VLOOKUP(A141,入力シート❷!A:I,8,FALSE))</f>
        <v>入力シート❷に入力してください</v>
      </c>
      <c r="M141" s="278"/>
      <c r="N141" s="268" t="str">
        <f>IF(VLOOKUP(A141,入力シート❷!A:I,9,FALSE)="","",IF(VLOOKUP(A141,入力シート❷!A:I,9,FALSE)="女","",VLOOKUP(A141,入力シート❷!A:I,9,FALSE)))</f>
        <v/>
      </c>
      <c r="O141" s="271" t="str">
        <f>IF(VLOOKUP(A141,入力シート❷!A:I,9,FALSE)="","",IF(VLOOKUP(A141,入力シート❷!A:I,9,FALSE)="男","",VLOOKUP(A141,入力シート❷!A:I,9,FALSE)))</f>
        <v/>
      </c>
      <c r="P141" s="159" t="s">
        <v>0</v>
      </c>
      <c r="Q141" s="159" t="s">
        <v>1</v>
      </c>
      <c r="R141" s="159" t="s">
        <v>2</v>
      </c>
      <c r="S141" s="159" t="s">
        <v>3</v>
      </c>
      <c r="T141" s="159" t="s">
        <v>6</v>
      </c>
      <c r="U141" s="159" t="s">
        <v>7</v>
      </c>
      <c r="V141" s="153" t="s">
        <v>8</v>
      </c>
      <c r="W141" s="138" t="str">
        <f>IF(VLOOKUP(A141,入力シート❷!A:U,19,FALSE)="","",VLOOKUP(A141,入力シート❷!A:U,19,FALSE))</f>
        <v/>
      </c>
      <c r="X141" s="87" t="str">
        <f>IF(VLOOKUP(A141,入力シート❷!A:AF,22,FALSE)="","",VLOOKUP(A141,入力シート❷!A:AF,22,FALSE))</f>
        <v/>
      </c>
      <c r="Y141" s="66" t="str">
        <f>IF(VLOOKUP(A141,入力シート❷!A:AF,23,FALSE)="","",VLOOKUP(A141,入力シート❷!A:AF,23,FALSE))</f>
        <v/>
      </c>
      <c r="Z141" s="66" t="str">
        <f>IF(VLOOKUP(A141,入力シート❷!A:AF,24,FALSE)="","",VLOOKUP(A141,入力シート❷!A:AF,24,FALSE))</f>
        <v/>
      </c>
      <c r="AA141" s="66" t="str">
        <f>IF(VLOOKUP(A141,入力シート❷!A:AF,25,FALSE)="","",VLOOKUP(A141,入力シート❷!A:AF,25,FALSE))</f>
        <v/>
      </c>
      <c r="AB141" s="66" t="str">
        <f>IF(VLOOKUP(A141,入力シート❷!A:AF,26,FALSE)="","",VLOOKUP(A141,入力シート❷!A:AF,26,FALSE))</f>
        <v/>
      </c>
      <c r="AC141" s="77" t="str">
        <f>IF(VLOOKUP(A141,入力シート❷!A:AF,27,FALSE)="","",VLOOKUP(A141,入力シート❷!A:AF,27,FALSE))</f>
        <v/>
      </c>
      <c r="AD141" s="81" t="str">
        <f>IF(VLOOKUP(A141,入力シート❷!A:AG,33,FALSE)="","必要な場合、入力シート❷に入力してください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1" s="81"/>
      <c r="AF141" s="81"/>
      <c r="AG141" s="82"/>
      <c r="AH141" s="164" t="s">
        <v>15</v>
      </c>
    </row>
    <row r="142" spans="1:34" ht="6" customHeight="1" thickBot="1">
      <c r="A142" s="249"/>
      <c r="B142" s="294"/>
      <c r="C142" s="297"/>
      <c r="D142" s="300"/>
      <c r="E142" s="251"/>
      <c r="F142" s="254"/>
      <c r="G142" s="254"/>
      <c r="H142" s="257"/>
      <c r="I142" s="294"/>
      <c r="J142" s="297"/>
      <c r="K142" s="300"/>
      <c r="L142" s="279"/>
      <c r="M142" s="280"/>
      <c r="N142" s="269"/>
      <c r="O142" s="272"/>
      <c r="P142" s="115"/>
      <c r="Q142" s="115"/>
      <c r="R142" s="115"/>
      <c r="S142" s="115"/>
      <c r="T142" s="115"/>
      <c r="U142" s="115"/>
      <c r="V142" s="124"/>
      <c r="W142" s="121"/>
      <c r="X142" s="75"/>
      <c r="Y142" s="67"/>
      <c r="Z142" s="67"/>
      <c r="AA142" s="67"/>
      <c r="AB142" s="67"/>
      <c r="AC142" s="78"/>
      <c r="AD142" s="83"/>
      <c r="AE142" s="83"/>
      <c r="AF142" s="83"/>
      <c r="AG142" s="84"/>
      <c r="AH142" s="165"/>
    </row>
    <row r="143" spans="1:34" ht="6" customHeight="1" thickBot="1">
      <c r="A143" s="249"/>
      <c r="B143" s="294"/>
      <c r="C143" s="297"/>
      <c r="D143" s="300"/>
      <c r="E143" s="251"/>
      <c r="F143" s="254"/>
      <c r="G143" s="254"/>
      <c r="H143" s="257"/>
      <c r="I143" s="294"/>
      <c r="J143" s="297"/>
      <c r="K143" s="300"/>
      <c r="L143" s="279"/>
      <c r="M143" s="280"/>
      <c r="N143" s="269"/>
      <c r="O143" s="272"/>
      <c r="P143" s="107" t="str">
        <f>IF(VLOOKUP(A141,入力シート❷!A:U,10,FALSE)="","",VLOOKUP(A141,入力シート❷!A:U,10,FALSE))</f>
        <v/>
      </c>
      <c r="Q143" s="107" t="str">
        <f>IF(VLOOKUP(A141,入力シート❷!A:U,11,FALSE)="","",VLOOKUP(A141,入力シート❷!A:U,11,FALSE))</f>
        <v/>
      </c>
      <c r="R143" s="107" t="str">
        <f>IF(VLOOKUP(A141,入力シート❷!A:U,12,FALSE)="","",VLOOKUP(A141,入力シート❷!A:U,12,FALSE))</f>
        <v/>
      </c>
      <c r="S143" s="107" t="str">
        <f>IF(VLOOKUP(A141,入力シート❷!A:U,13,FALSE)="","",VLOOKUP(A141,入力シート❷!A:U,13,FALSE))</f>
        <v/>
      </c>
      <c r="T143" s="107" t="str">
        <f>IF(VLOOKUP(A141,入力シート❷!A:U,18,FALSE)="","",VLOOKUP(A141,入力シート❷!A:U,18,FALSE))</f>
        <v/>
      </c>
      <c r="U143" s="107" t="str">
        <f>IF(SUM(P143:T143)=0,"",SUM(P143:T143))</f>
        <v/>
      </c>
      <c r="V143" s="124"/>
      <c r="W143" s="121"/>
      <c r="X143" s="75"/>
      <c r="Y143" s="67"/>
      <c r="Z143" s="67"/>
      <c r="AA143" s="67"/>
      <c r="AB143" s="67"/>
      <c r="AC143" s="78"/>
      <c r="AD143" s="83"/>
      <c r="AE143" s="83"/>
      <c r="AF143" s="83"/>
      <c r="AG143" s="84"/>
      <c r="AH143" s="165"/>
    </row>
    <row r="144" spans="1:34" ht="6" customHeight="1" thickBot="1">
      <c r="A144" s="249"/>
      <c r="B144" s="294"/>
      <c r="C144" s="297"/>
      <c r="D144" s="300"/>
      <c r="E144" s="251"/>
      <c r="F144" s="254"/>
      <c r="G144" s="254"/>
      <c r="H144" s="257"/>
      <c r="I144" s="294"/>
      <c r="J144" s="297"/>
      <c r="K144" s="300"/>
      <c r="L144" s="281"/>
      <c r="M144" s="282"/>
      <c r="N144" s="270"/>
      <c r="O144" s="273"/>
      <c r="P144" s="107"/>
      <c r="Q144" s="107"/>
      <c r="R144" s="107"/>
      <c r="S144" s="107"/>
      <c r="T144" s="107"/>
      <c r="U144" s="107"/>
      <c r="V144" s="154"/>
      <c r="W144" s="139"/>
      <c r="X144" s="75"/>
      <c r="Y144" s="67"/>
      <c r="Z144" s="67"/>
      <c r="AA144" s="67"/>
      <c r="AB144" s="67"/>
      <c r="AC144" s="78"/>
      <c r="AD144" s="83"/>
      <c r="AE144" s="83"/>
      <c r="AF144" s="83"/>
      <c r="AG144" s="84"/>
      <c r="AH144" s="166"/>
    </row>
    <row r="145" spans="1:34" ht="6" customHeight="1" thickBot="1">
      <c r="A145" s="249"/>
      <c r="B145" s="294"/>
      <c r="C145" s="297"/>
      <c r="D145" s="300"/>
      <c r="E145" s="251"/>
      <c r="F145" s="254"/>
      <c r="G145" s="254"/>
      <c r="H145" s="257"/>
      <c r="I145" s="294"/>
      <c r="J145" s="297"/>
      <c r="K145" s="300"/>
      <c r="L145" s="259" t="str">
        <f>IF(OR(VLOOKUP(A141,入力シート❷!A:I,5,FALSE)="",VLOOKUP(A141,入力シート❷!A:I,6,FALSE)=""),"入力シート❷に入力してください",VLOOKUP(A141,入力シート❷!A:I,5,FALSE)&amp;"　"&amp;VLOOKUP(A141,入力シート❷!A:I,6,FALSE))</f>
        <v>入力シート❷に入力してください</v>
      </c>
      <c r="M145" s="260"/>
      <c r="N145" s="260"/>
      <c r="O145" s="261"/>
      <c r="P145" s="107"/>
      <c r="Q145" s="107"/>
      <c r="R145" s="107"/>
      <c r="S145" s="107"/>
      <c r="T145" s="107"/>
      <c r="U145" s="107"/>
      <c r="V145" s="136" t="s">
        <v>9</v>
      </c>
      <c r="W145" s="128" t="str">
        <f>IF(VLOOKUP(A141,入力シート❷!A:U,20,FALSE)="","",VLOOKUP(A141,入力シート❷!A:U,20,FALSE))</f>
        <v/>
      </c>
      <c r="X145" s="75"/>
      <c r="Y145" s="67"/>
      <c r="Z145" s="67"/>
      <c r="AA145" s="67"/>
      <c r="AB145" s="67"/>
      <c r="AC145" s="78"/>
      <c r="AD145" s="83"/>
      <c r="AE145" s="83"/>
      <c r="AF145" s="83"/>
      <c r="AG145" s="84"/>
      <c r="AH145" s="167" t="s">
        <v>15</v>
      </c>
    </row>
    <row r="146" spans="1:34" ht="6" customHeight="1" thickBot="1">
      <c r="A146" s="249"/>
      <c r="B146" s="294"/>
      <c r="C146" s="297"/>
      <c r="D146" s="300"/>
      <c r="E146" s="251"/>
      <c r="F146" s="254"/>
      <c r="G146" s="254"/>
      <c r="H146" s="257"/>
      <c r="I146" s="294"/>
      <c r="J146" s="297"/>
      <c r="K146" s="300"/>
      <c r="L146" s="262"/>
      <c r="M146" s="263"/>
      <c r="N146" s="263"/>
      <c r="O146" s="264"/>
      <c r="P146" s="113"/>
      <c r="Q146" s="113"/>
      <c r="R146" s="113"/>
      <c r="S146" s="113"/>
      <c r="T146" s="113"/>
      <c r="U146" s="113"/>
      <c r="V146" s="124"/>
      <c r="W146" s="121"/>
      <c r="X146" s="75"/>
      <c r="Y146" s="67"/>
      <c r="Z146" s="67"/>
      <c r="AA146" s="67"/>
      <c r="AB146" s="67"/>
      <c r="AC146" s="78"/>
      <c r="AD146" s="83"/>
      <c r="AE146" s="83"/>
      <c r="AF146" s="83"/>
      <c r="AG146" s="84"/>
      <c r="AH146" s="165"/>
    </row>
    <row r="147" spans="1:34" ht="6" customHeight="1" thickBot="1">
      <c r="A147" s="249"/>
      <c r="B147" s="294"/>
      <c r="C147" s="297"/>
      <c r="D147" s="300"/>
      <c r="E147" s="251"/>
      <c r="F147" s="254"/>
      <c r="G147" s="254"/>
      <c r="H147" s="257"/>
      <c r="I147" s="294"/>
      <c r="J147" s="297"/>
      <c r="K147" s="300"/>
      <c r="L147" s="262"/>
      <c r="M147" s="263"/>
      <c r="N147" s="263"/>
      <c r="O147" s="264"/>
      <c r="P147" s="114" t="s">
        <v>4</v>
      </c>
      <c r="Q147" s="114" t="s">
        <v>5</v>
      </c>
      <c r="R147" s="114" t="s">
        <v>11</v>
      </c>
      <c r="S147" s="114" t="s">
        <v>12</v>
      </c>
      <c r="T147" s="126" t="s">
        <v>15</v>
      </c>
      <c r="U147" s="16"/>
      <c r="V147" s="124"/>
      <c r="W147" s="121"/>
      <c r="X147" s="75" t="str">
        <f>IF(VLOOKUP(A141,入力シート❷!A:AF,28,FALSE)="","",VLOOKUP(A141,入力シート❷!A:AF,28,FALSE))</f>
        <v/>
      </c>
      <c r="Y147" s="67" t="str">
        <f>IF(VLOOKUP(A141,入力シート❷!A:AF,29,FALSE)="","",VLOOKUP(A141,入力シート❷!A:AF,29,FALSE))</f>
        <v/>
      </c>
      <c r="Z147" s="67" t="str">
        <f>IF(VLOOKUP(A141,入力シート❷!A:AF,30,FALSE)="","",VLOOKUP(A141,入力シート❷!A:AF,30,FALSE))</f>
        <v/>
      </c>
      <c r="AA147" s="67" t="str">
        <f>IF(VLOOKUP(A141,入力シート❷!A:AF,31,FALSE)="","",VLOOKUP(A141,入力シート❷!A:AF,31,FALSE))</f>
        <v/>
      </c>
      <c r="AB147" s="67" t="str">
        <f>IF(VLOOKUP(A141,入力シート❷!A:AF,32,FALSE)="","",VLOOKUP(A141,入力シート❷!A:AF,32,FALSE))</f>
        <v/>
      </c>
      <c r="AC147" s="69"/>
      <c r="AD147" s="83"/>
      <c r="AE147" s="83"/>
      <c r="AF147" s="83"/>
      <c r="AG147" s="84"/>
      <c r="AH147" s="165"/>
    </row>
    <row r="148" spans="1:34" ht="6" customHeight="1" thickBot="1">
      <c r="A148" s="249"/>
      <c r="B148" s="294"/>
      <c r="C148" s="297"/>
      <c r="D148" s="300"/>
      <c r="E148" s="251"/>
      <c r="F148" s="254"/>
      <c r="G148" s="254"/>
      <c r="H148" s="257"/>
      <c r="I148" s="294"/>
      <c r="J148" s="297"/>
      <c r="K148" s="300"/>
      <c r="L148" s="262"/>
      <c r="M148" s="263"/>
      <c r="N148" s="263"/>
      <c r="O148" s="264"/>
      <c r="P148" s="115"/>
      <c r="Q148" s="115"/>
      <c r="R148" s="115"/>
      <c r="S148" s="115"/>
      <c r="T148" s="127"/>
      <c r="U148" s="17"/>
      <c r="V148" s="137"/>
      <c r="W148" s="129"/>
      <c r="X148" s="75"/>
      <c r="Y148" s="67"/>
      <c r="Z148" s="67"/>
      <c r="AA148" s="67"/>
      <c r="AB148" s="67"/>
      <c r="AC148" s="69"/>
      <c r="AD148" s="83"/>
      <c r="AE148" s="83"/>
      <c r="AF148" s="83"/>
      <c r="AG148" s="84"/>
      <c r="AH148" s="166"/>
    </row>
    <row r="149" spans="1:34" ht="6" customHeight="1" thickBot="1">
      <c r="A149" s="249"/>
      <c r="B149" s="294"/>
      <c r="C149" s="297"/>
      <c r="D149" s="300"/>
      <c r="E149" s="251"/>
      <c r="F149" s="254"/>
      <c r="G149" s="254"/>
      <c r="H149" s="257"/>
      <c r="I149" s="294"/>
      <c r="J149" s="297"/>
      <c r="K149" s="300"/>
      <c r="L149" s="262"/>
      <c r="M149" s="263"/>
      <c r="N149" s="263"/>
      <c r="O149" s="264"/>
      <c r="P149" s="107" t="str">
        <f>IF(VLOOKUP(A141,入力シート❷!A:U,14,FALSE)="","",VLOOKUP(A141,入力シート❷!A:U,14,FALSE))</f>
        <v/>
      </c>
      <c r="Q149" s="107" t="str">
        <f>IF(VLOOKUP(A141,入力シート❷!A:U,15,FALSE)="","",VLOOKUP(A141,入力シート❷!A:U,15,FALSE))</f>
        <v/>
      </c>
      <c r="R149" s="107" t="str">
        <f>IF(VLOOKUP(A141,入力シート❷!A:U,16,FALSE)="","",VLOOKUP(A141,入力シート❷!A:U,16,FALSE))</f>
        <v/>
      </c>
      <c r="S149" s="107" t="str">
        <f>IF(VLOOKUP(A141,入力シート❷!A:U,17,FALSE)="","",VLOOKUP(A141,入力シート❷!A:U,17,FALSE))</f>
        <v/>
      </c>
      <c r="T149" s="127"/>
      <c r="U149" s="17"/>
      <c r="V149" s="123" t="s">
        <v>10</v>
      </c>
      <c r="W149" s="120" t="str">
        <f>IF(VLOOKUP(A141,入力シート❷!A:U,21,FALSE)="","",VLOOKUP(A141,入力シート❷!A:U,21,FALSE))</f>
        <v/>
      </c>
      <c r="X149" s="75"/>
      <c r="Y149" s="67"/>
      <c r="Z149" s="67"/>
      <c r="AA149" s="67"/>
      <c r="AB149" s="67"/>
      <c r="AC149" s="69"/>
      <c r="AD149" s="83"/>
      <c r="AE149" s="83"/>
      <c r="AF149" s="83"/>
      <c r="AG149" s="84"/>
      <c r="AH149" s="167" t="s">
        <v>15</v>
      </c>
    </row>
    <row r="150" spans="1:34" ht="6" customHeight="1" thickBot="1">
      <c r="A150" s="249"/>
      <c r="B150" s="294"/>
      <c r="C150" s="297"/>
      <c r="D150" s="300"/>
      <c r="E150" s="251"/>
      <c r="F150" s="254"/>
      <c r="G150" s="254"/>
      <c r="H150" s="257"/>
      <c r="I150" s="294"/>
      <c r="J150" s="297"/>
      <c r="K150" s="300"/>
      <c r="L150" s="262"/>
      <c r="M150" s="263"/>
      <c r="N150" s="263"/>
      <c r="O150" s="264"/>
      <c r="P150" s="107"/>
      <c r="Q150" s="107"/>
      <c r="R150" s="107"/>
      <c r="S150" s="107"/>
      <c r="T150" s="111" t="str">
        <f>VLOOKUP(A141,■■■!A:BN,66)</f>
        <v/>
      </c>
      <c r="U150" s="118">
        <f>VLOOKUP(A141,■■■!A:BA,53)</f>
        <v>0</v>
      </c>
      <c r="V150" s="124"/>
      <c r="W150" s="121"/>
      <c r="X150" s="75"/>
      <c r="Y150" s="67"/>
      <c r="Z150" s="67"/>
      <c r="AA150" s="67"/>
      <c r="AB150" s="67"/>
      <c r="AC150" s="69"/>
      <c r="AD150" s="83"/>
      <c r="AE150" s="83"/>
      <c r="AF150" s="83"/>
      <c r="AG150" s="84"/>
      <c r="AH150" s="165"/>
    </row>
    <row r="151" spans="1:34" ht="6" customHeight="1" thickBot="1">
      <c r="A151" s="249"/>
      <c r="B151" s="294"/>
      <c r="C151" s="297"/>
      <c r="D151" s="300"/>
      <c r="E151" s="251"/>
      <c r="F151" s="254"/>
      <c r="G151" s="254"/>
      <c r="H151" s="257"/>
      <c r="I151" s="294"/>
      <c r="J151" s="297"/>
      <c r="K151" s="300"/>
      <c r="L151" s="262"/>
      <c r="M151" s="263"/>
      <c r="N151" s="263"/>
      <c r="O151" s="264"/>
      <c r="P151" s="107"/>
      <c r="Q151" s="107"/>
      <c r="R151" s="107"/>
      <c r="S151" s="107"/>
      <c r="T151" s="111"/>
      <c r="U151" s="118"/>
      <c r="V151" s="124"/>
      <c r="W151" s="121"/>
      <c r="X151" s="75"/>
      <c r="Y151" s="67"/>
      <c r="Z151" s="67"/>
      <c r="AA151" s="67"/>
      <c r="AB151" s="67"/>
      <c r="AC151" s="69"/>
      <c r="AD151" s="83"/>
      <c r="AE151" s="83"/>
      <c r="AF151" s="83"/>
      <c r="AG151" s="84"/>
      <c r="AH151" s="165"/>
    </row>
    <row r="152" spans="1:34" ht="6" customHeight="1" thickBot="1">
      <c r="A152" s="249"/>
      <c r="B152" s="295"/>
      <c r="C152" s="298"/>
      <c r="D152" s="301"/>
      <c r="E152" s="252"/>
      <c r="F152" s="255"/>
      <c r="G152" s="255"/>
      <c r="H152" s="258"/>
      <c r="I152" s="295"/>
      <c r="J152" s="298"/>
      <c r="K152" s="301"/>
      <c r="L152" s="265"/>
      <c r="M152" s="266"/>
      <c r="N152" s="266"/>
      <c r="O152" s="267"/>
      <c r="P152" s="108"/>
      <c r="Q152" s="108"/>
      <c r="R152" s="108"/>
      <c r="S152" s="108"/>
      <c r="T152" s="112"/>
      <c r="U152" s="119"/>
      <c r="V152" s="125"/>
      <c r="W152" s="122"/>
      <c r="X152" s="76"/>
      <c r="Y152" s="68"/>
      <c r="Z152" s="68"/>
      <c r="AA152" s="68"/>
      <c r="AB152" s="68"/>
      <c r="AC152" s="70"/>
      <c r="AD152" s="85"/>
      <c r="AE152" s="85"/>
      <c r="AF152" s="85"/>
      <c r="AG152" s="86"/>
      <c r="AH152" s="168"/>
    </row>
    <row r="153" spans="1:34" ht="6" customHeight="1" thickBot="1">
      <c r="A153" s="249">
        <v>9</v>
      </c>
      <c r="B153" s="293" t="str">
        <f>IF(VLOOKUP(A153,入力シート❷!A:B,2,FALSE)="ハイパーコース","ハイパー","")</f>
        <v/>
      </c>
      <c r="C153" s="296" t="str">
        <f>IF(VLOOKUP(A153,入力シート❷!A:B,2,FALSE)="アドバンストコース","アドバンスト","")</f>
        <v/>
      </c>
      <c r="D153" s="299" t="str">
        <f>IF(VLOOKUP(A153,入力シート❷!A:B,2,FALSE)="アグレッシブコース","アグレッシブ","")</f>
        <v/>
      </c>
      <c r="E153" s="250" t="str">
        <f>IF(VLOOKUP(A153,入力シート❷!A:C,3,FALSE)="A推薦(単願)","A推薦","")</f>
        <v/>
      </c>
      <c r="F153" s="253" t="str">
        <f>IF(VLOOKUP(A153,入力シート❷!A:C,3,FALSE)="B推薦(併願)","B推薦","")</f>
        <v/>
      </c>
      <c r="G153" s="253" t="str">
        <f>IF(VLOOKUP(A153,入力シート❷!A:C,3,FALSE)="C推薦(第一志望)","C推薦","")</f>
        <v/>
      </c>
      <c r="H153" s="256" t="str">
        <f>IF(VLOOKUP(A153,入力シート❷!A:C,3,FALSE)="併願優遇","併願優遇","")</f>
        <v/>
      </c>
      <c r="I153" s="293" t="str">
        <f>IF(VLOOKUP(A153,入力シート❷!A:D,4,FALSE)="学業特待Ⅰ","学業特待Ⅰ","")</f>
        <v/>
      </c>
      <c r="J153" s="296" t="str">
        <f>IF(VLOOKUP(A153,入力シート❷!A:D,4,FALSE)="学業特待Ⅱ","学業特待Ⅱ","")</f>
        <v/>
      </c>
      <c r="K153" s="299" t="str">
        <f>IF(VLOOKUP(A153,入力シート❷!A:D,4,FALSE)="学業特待Ⅲ","学業特待Ⅲ","")</f>
        <v/>
      </c>
      <c r="L153" s="277" t="str">
        <f>IF(OR(VLOOKUP(A153,入力シート❷!A:I,7,FALSE)="",VLOOKUP(A153,入力シート❷!A:I,8,FALSE)=""),"入力シート❷に入力してください",VLOOKUP(A153,入力シート❷!A:I,7,FALSE)&amp;"　"&amp;VLOOKUP(A153,入力シート❷!A:I,8,FALSE))</f>
        <v>入力シート❷に入力してください</v>
      </c>
      <c r="M153" s="278"/>
      <c r="N153" s="268" t="str">
        <f>IF(VLOOKUP(A153,入力シート❷!A:I,9,FALSE)="","",IF(VLOOKUP(A153,入力シート❷!A:I,9,FALSE)="女","",VLOOKUP(A153,入力シート❷!A:I,9,FALSE)))</f>
        <v/>
      </c>
      <c r="O153" s="271" t="str">
        <f>IF(VLOOKUP(A153,入力シート❷!A:I,9,FALSE)="","",IF(VLOOKUP(A153,入力シート❷!A:I,9,FALSE)="男","",VLOOKUP(A153,入力シート❷!A:I,9,FALSE)))</f>
        <v/>
      </c>
      <c r="P153" s="159" t="s">
        <v>0</v>
      </c>
      <c r="Q153" s="159" t="s">
        <v>1</v>
      </c>
      <c r="R153" s="159" t="s">
        <v>2</v>
      </c>
      <c r="S153" s="159" t="s">
        <v>3</v>
      </c>
      <c r="T153" s="159" t="s">
        <v>6</v>
      </c>
      <c r="U153" s="159" t="s">
        <v>7</v>
      </c>
      <c r="V153" s="153" t="s">
        <v>8</v>
      </c>
      <c r="W153" s="138" t="str">
        <f>IF(VLOOKUP(A153,入力シート❷!A:U,19,FALSE)="","",VLOOKUP(A153,入力シート❷!A:U,19,FALSE))</f>
        <v/>
      </c>
      <c r="X153" s="87" t="str">
        <f>IF(VLOOKUP(A153,入力シート❷!A:AF,22,FALSE)="","",VLOOKUP(A153,入力シート❷!A:AF,22,FALSE))</f>
        <v/>
      </c>
      <c r="Y153" s="66" t="str">
        <f>IF(VLOOKUP(A153,入力シート❷!A:AF,23,FALSE)="","",VLOOKUP(A153,入力シート❷!A:AF,23,FALSE))</f>
        <v/>
      </c>
      <c r="Z153" s="66" t="str">
        <f>IF(VLOOKUP(A153,入力シート❷!A:AF,24,FALSE)="","",VLOOKUP(A153,入力シート❷!A:AF,24,FALSE))</f>
        <v/>
      </c>
      <c r="AA153" s="66" t="str">
        <f>IF(VLOOKUP(A153,入力シート❷!A:AF,25,FALSE)="","",VLOOKUP(A153,入力シート❷!A:AF,25,FALSE))</f>
        <v/>
      </c>
      <c r="AB153" s="66" t="str">
        <f>IF(VLOOKUP(A153,入力シート❷!A:AF,26,FALSE)="","",VLOOKUP(A153,入力シート❷!A:AF,26,FALSE))</f>
        <v/>
      </c>
      <c r="AC153" s="77" t="str">
        <f>IF(VLOOKUP(A153,入力シート❷!A:AF,27,FALSE)="","",VLOOKUP(A153,入力シート❷!A:AF,27,FALSE))</f>
        <v/>
      </c>
      <c r="AD153" s="81" t="str">
        <f>IF(VLOOKUP(A153,入力シート❷!A:AG,33,FALSE)="","必要な場合、入力シート❷に入力してください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3" s="81"/>
      <c r="AF153" s="81"/>
      <c r="AG153" s="82"/>
      <c r="AH153" s="164" t="s">
        <v>15</v>
      </c>
    </row>
    <row r="154" spans="1:34" ht="6" customHeight="1" thickBot="1">
      <c r="A154" s="249"/>
      <c r="B154" s="294"/>
      <c r="C154" s="297"/>
      <c r="D154" s="300"/>
      <c r="E154" s="251"/>
      <c r="F154" s="254"/>
      <c r="G154" s="254"/>
      <c r="H154" s="257"/>
      <c r="I154" s="294"/>
      <c r="J154" s="297"/>
      <c r="K154" s="300"/>
      <c r="L154" s="279"/>
      <c r="M154" s="280"/>
      <c r="N154" s="269"/>
      <c r="O154" s="272"/>
      <c r="P154" s="115"/>
      <c r="Q154" s="115"/>
      <c r="R154" s="115"/>
      <c r="S154" s="115"/>
      <c r="T154" s="115"/>
      <c r="U154" s="115"/>
      <c r="V154" s="124"/>
      <c r="W154" s="121"/>
      <c r="X154" s="75"/>
      <c r="Y154" s="67"/>
      <c r="Z154" s="67"/>
      <c r="AA154" s="67"/>
      <c r="AB154" s="67"/>
      <c r="AC154" s="78"/>
      <c r="AD154" s="83"/>
      <c r="AE154" s="83"/>
      <c r="AF154" s="83"/>
      <c r="AG154" s="84"/>
      <c r="AH154" s="165"/>
    </row>
    <row r="155" spans="1:34" ht="6" customHeight="1" thickBot="1">
      <c r="A155" s="249"/>
      <c r="B155" s="294"/>
      <c r="C155" s="297"/>
      <c r="D155" s="300"/>
      <c r="E155" s="251"/>
      <c r="F155" s="254"/>
      <c r="G155" s="254"/>
      <c r="H155" s="257"/>
      <c r="I155" s="294"/>
      <c r="J155" s="297"/>
      <c r="K155" s="300"/>
      <c r="L155" s="279"/>
      <c r="M155" s="280"/>
      <c r="N155" s="269"/>
      <c r="O155" s="272"/>
      <c r="P155" s="107" t="str">
        <f>IF(VLOOKUP(A153,入力シート❷!A:U,10,FALSE)="","",VLOOKUP(A153,入力シート❷!A:U,10,FALSE))</f>
        <v/>
      </c>
      <c r="Q155" s="107" t="str">
        <f>IF(VLOOKUP(A153,入力シート❷!A:U,11,FALSE)="","",VLOOKUP(A153,入力シート❷!A:U,11,FALSE))</f>
        <v/>
      </c>
      <c r="R155" s="107" t="str">
        <f>IF(VLOOKUP(A153,入力シート❷!A:U,12,FALSE)="","",VLOOKUP(A153,入力シート❷!A:U,12,FALSE))</f>
        <v/>
      </c>
      <c r="S155" s="107" t="str">
        <f>IF(VLOOKUP(A153,入力シート❷!A:U,13,FALSE)="","",VLOOKUP(A153,入力シート❷!A:U,13,FALSE))</f>
        <v/>
      </c>
      <c r="T155" s="107" t="str">
        <f>IF(VLOOKUP(A153,入力シート❷!A:U,18,FALSE)="","",VLOOKUP(A153,入力シート❷!A:U,18,FALSE))</f>
        <v/>
      </c>
      <c r="U155" s="107" t="str">
        <f>IF(SUM(P155:T155)=0,"",SUM(P155:T155))</f>
        <v/>
      </c>
      <c r="V155" s="124"/>
      <c r="W155" s="121"/>
      <c r="X155" s="75"/>
      <c r="Y155" s="67"/>
      <c r="Z155" s="67"/>
      <c r="AA155" s="67"/>
      <c r="AB155" s="67"/>
      <c r="AC155" s="78"/>
      <c r="AD155" s="83"/>
      <c r="AE155" s="83"/>
      <c r="AF155" s="83"/>
      <c r="AG155" s="84"/>
      <c r="AH155" s="165"/>
    </row>
    <row r="156" spans="1:34" ht="6" customHeight="1" thickBot="1">
      <c r="A156" s="249"/>
      <c r="B156" s="294"/>
      <c r="C156" s="297"/>
      <c r="D156" s="300"/>
      <c r="E156" s="251"/>
      <c r="F156" s="254"/>
      <c r="G156" s="254"/>
      <c r="H156" s="257"/>
      <c r="I156" s="294"/>
      <c r="J156" s="297"/>
      <c r="K156" s="300"/>
      <c r="L156" s="281"/>
      <c r="M156" s="282"/>
      <c r="N156" s="270"/>
      <c r="O156" s="273"/>
      <c r="P156" s="107"/>
      <c r="Q156" s="107"/>
      <c r="R156" s="107"/>
      <c r="S156" s="107"/>
      <c r="T156" s="107"/>
      <c r="U156" s="107"/>
      <c r="V156" s="154"/>
      <c r="W156" s="139"/>
      <c r="X156" s="75"/>
      <c r="Y156" s="67"/>
      <c r="Z156" s="67"/>
      <c r="AA156" s="67"/>
      <c r="AB156" s="67"/>
      <c r="AC156" s="78"/>
      <c r="AD156" s="83"/>
      <c r="AE156" s="83"/>
      <c r="AF156" s="83"/>
      <c r="AG156" s="84"/>
      <c r="AH156" s="166"/>
    </row>
    <row r="157" spans="1:34" ht="6" customHeight="1" thickBot="1">
      <c r="A157" s="249"/>
      <c r="B157" s="294"/>
      <c r="C157" s="297"/>
      <c r="D157" s="300"/>
      <c r="E157" s="251"/>
      <c r="F157" s="254"/>
      <c r="G157" s="254"/>
      <c r="H157" s="257"/>
      <c r="I157" s="294"/>
      <c r="J157" s="297"/>
      <c r="K157" s="300"/>
      <c r="L157" s="259" t="str">
        <f>IF(OR(VLOOKUP(A153,入力シート❷!A:I,5,FALSE)="",VLOOKUP(A153,入力シート❷!A:I,6,FALSE)=""),"入力シート❷に入力してください",VLOOKUP(A153,入力シート❷!A:I,5,FALSE)&amp;"　"&amp;VLOOKUP(A153,入力シート❷!A:I,6,FALSE))</f>
        <v>入力シート❷に入力してください</v>
      </c>
      <c r="M157" s="260"/>
      <c r="N157" s="260"/>
      <c r="O157" s="261"/>
      <c r="P157" s="107"/>
      <c r="Q157" s="107"/>
      <c r="R157" s="107"/>
      <c r="S157" s="107"/>
      <c r="T157" s="107"/>
      <c r="U157" s="107"/>
      <c r="V157" s="136" t="s">
        <v>9</v>
      </c>
      <c r="W157" s="128" t="str">
        <f>IF(VLOOKUP(A153,入力シート❷!A:U,20,FALSE)="","",VLOOKUP(A153,入力シート❷!A:U,20,FALSE))</f>
        <v/>
      </c>
      <c r="X157" s="75"/>
      <c r="Y157" s="67"/>
      <c r="Z157" s="67"/>
      <c r="AA157" s="67"/>
      <c r="AB157" s="67"/>
      <c r="AC157" s="78"/>
      <c r="AD157" s="83"/>
      <c r="AE157" s="83"/>
      <c r="AF157" s="83"/>
      <c r="AG157" s="84"/>
      <c r="AH157" s="167" t="s">
        <v>15</v>
      </c>
    </row>
    <row r="158" spans="1:34" ht="6" customHeight="1" thickBot="1">
      <c r="A158" s="249"/>
      <c r="B158" s="294"/>
      <c r="C158" s="297"/>
      <c r="D158" s="300"/>
      <c r="E158" s="251"/>
      <c r="F158" s="254"/>
      <c r="G158" s="254"/>
      <c r="H158" s="257"/>
      <c r="I158" s="294"/>
      <c r="J158" s="297"/>
      <c r="K158" s="300"/>
      <c r="L158" s="262"/>
      <c r="M158" s="263"/>
      <c r="N158" s="263"/>
      <c r="O158" s="264"/>
      <c r="P158" s="113"/>
      <c r="Q158" s="113"/>
      <c r="R158" s="113"/>
      <c r="S158" s="113"/>
      <c r="T158" s="113"/>
      <c r="U158" s="113"/>
      <c r="V158" s="124"/>
      <c r="W158" s="121"/>
      <c r="X158" s="75"/>
      <c r="Y158" s="67"/>
      <c r="Z158" s="67"/>
      <c r="AA158" s="67"/>
      <c r="AB158" s="67"/>
      <c r="AC158" s="78"/>
      <c r="AD158" s="83"/>
      <c r="AE158" s="83"/>
      <c r="AF158" s="83"/>
      <c r="AG158" s="84"/>
      <c r="AH158" s="165"/>
    </row>
    <row r="159" spans="1:34" ht="6" customHeight="1" thickBot="1">
      <c r="A159" s="249"/>
      <c r="B159" s="294"/>
      <c r="C159" s="297"/>
      <c r="D159" s="300"/>
      <c r="E159" s="251"/>
      <c r="F159" s="254"/>
      <c r="G159" s="254"/>
      <c r="H159" s="257"/>
      <c r="I159" s="294"/>
      <c r="J159" s="297"/>
      <c r="K159" s="300"/>
      <c r="L159" s="262"/>
      <c r="M159" s="263"/>
      <c r="N159" s="263"/>
      <c r="O159" s="264"/>
      <c r="P159" s="114" t="s">
        <v>4</v>
      </c>
      <c r="Q159" s="114" t="s">
        <v>5</v>
      </c>
      <c r="R159" s="114" t="s">
        <v>11</v>
      </c>
      <c r="S159" s="114" t="s">
        <v>12</v>
      </c>
      <c r="T159" s="126" t="s">
        <v>15</v>
      </c>
      <c r="U159" s="16"/>
      <c r="V159" s="124"/>
      <c r="W159" s="121"/>
      <c r="X159" s="75" t="str">
        <f>IF(VLOOKUP(A153,入力シート❷!A:AF,28,FALSE)="","",VLOOKUP(A153,入力シート❷!A:AF,28,FALSE))</f>
        <v/>
      </c>
      <c r="Y159" s="67" t="str">
        <f>IF(VLOOKUP(A153,入力シート❷!A:AF,29,FALSE)="","",VLOOKUP(A153,入力シート❷!A:AF,29,FALSE))</f>
        <v/>
      </c>
      <c r="Z159" s="67" t="str">
        <f>IF(VLOOKUP(A153,入力シート❷!A:AF,30,FALSE)="","",VLOOKUP(A153,入力シート❷!A:AF,30,FALSE))</f>
        <v/>
      </c>
      <c r="AA159" s="67" t="str">
        <f>IF(VLOOKUP(A153,入力シート❷!A:AF,31,FALSE)="","",VLOOKUP(A153,入力シート❷!A:AF,31,FALSE))</f>
        <v/>
      </c>
      <c r="AB159" s="67" t="str">
        <f>IF(VLOOKUP(A153,入力シート❷!A:AF,32,FALSE)="","",VLOOKUP(A153,入力シート❷!A:AF,32,FALSE))</f>
        <v/>
      </c>
      <c r="AC159" s="69"/>
      <c r="AD159" s="83"/>
      <c r="AE159" s="83"/>
      <c r="AF159" s="83"/>
      <c r="AG159" s="84"/>
      <c r="AH159" s="165"/>
    </row>
    <row r="160" spans="1:34" ht="6" customHeight="1" thickBot="1">
      <c r="A160" s="249"/>
      <c r="B160" s="294"/>
      <c r="C160" s="297"/>
      <c r="D160" s="300"/>
      <c r="E160" s="251"/>
      <c r="F160" s="254"/>
      <c r="G160" s="254"/>
      <c r="H160" s="257"/>
      <c r="I160" s="294"/>
      <c r="J160" s="297"/>
      <c r="K160" s="300"/>
      <c r="L160" s="262"/>
      <c r="M160" s="263"/>
      <c r="N160" s="263"/>
      <c r="O160" s="264"/>
      <c r="P160" s="115"/>
      <c r="Q160" s="115"/>
      <c r="R160" s="115"/>
      <c r="S160" s="115"/>
      <c r="T160" s="127"/>
      <c r="U160" s="17"/>
      <c r="V160" s="137"/>
      <c r="W160" s="129"/>
      <c r="X160" s="75"/>
      <c r="Y160" s="67"/>
      <c r="Z160" s="67"/>
      <c r="AA160" s="67"/>
      <c r="AB160" s="67"/>
      <c r="AC160" s="69"/>
      <c r="AD160" s="83"/>
      <c r="AE160" s="83"/>
      <c r="AF160" s="83"/>
      <c r="AG160" s="84"/>
      <c r="AH160" s="166"/>
    </row>
    <row r="161" spans="1:34" ht="6" customHeight="1" thickBot="1">
      <c r="A161" s="249"/>
      <c r="B161" s="294"/>
      <c r="C161" s="297"/>
      <c r="D161" s="300"/>
      <c r="E161" s="251"/>
      <c r="F161" s="254"/>
      <c r="G161" s="254"/>
      <c r="H161" s="257"/>
      <c r="I161" s="294"/>
      <c r="J161" s="297"/>
      <c r="K161" s="300"/>
      <c r="L161" s="262"/>
      <c r="M161" s="263"/>
      <c r="N161" s="263"/>
      <c r="O161" s="264"/>
      <c r="P161" s="107" t="str">
        <f>IF(VLOOKUP(A153,入力シート❷!A:U,14,FALSE)="","",VLOOKUP(A153,入力シート❷!A:U,14,FALSE))</f>
        <v/>
      </c>
      <c r="Q161" s="107" t="str">
        <f>IF(VLOOKUP(A153,入力シート❷!A:U,15,FALSE)="","",VLOOKUP(A153,入力シート❷!A:U,15,FALSE))</f>
        <v/>
      </c>
      <c r="R161" s="107" t="str">
        <f>IF(VLOOKUP(A153,入力シート❷!A:U,16,FALSE)="","",VLOOKUP(A153,入力シート❷!A:U,16,FALSE))</f>
        <v/>
      </c>
      <c r="S161" s="107" t="str">
        <f>IF(VLOOKUP(A153,入力シート❷!A:U,17,FALSE)="","",VLOOKUP(A153,入力シート❷!A:U,17,FALSE))</f>
        <v/>
      </c>
      <c r="T161" s="127"/>
      <c r="U161" s="17"/>
      <c r="V161" s="123" t="s">
        <v>10</v>
      </c>
      <c r="W161" s="120" t="str">
        <f>IF(VLOOKUP(A153,入力シート❷!A:U,21,FALSE)="","",VLOOKUP(A153,入力シート❷!A:U,21,FALSE))</f>
        <v/>
      </c>
      <c r="X161" s="75"/>
      <c r="Y161" s="67"/>
      <c r="Z161" s="67"/>
      <c r="AA161" s="67"/>
      <c r="AB161" s="67"/>
      <c r="AC161" s="69"/>
      <c r="AD161" s="83"/>
      <c r="AE161" s="83"/>
      <c r="AF161" s="83"/>
      <c r="AG161" s="84"/>
      <c r="AH161" s="167" t="s">
        <v>15</v>
      </c>
    </row>
    <row r="162" spans="1:34" ht="6" customHeight="1" thickBot="1">
      <c r="A162" s="249"/>
      <c r="B162" s="294"/>
      <c r="C162" s="297"/>
      <c r="D162" s="300"/>
      <c r="E162" s="251"/>
      <c r="F162" s="254"/>
      <c r="G162" s="254"/>
      <c r="H162" s="257"/>
      <c r="I162" s="294"/>
      <c r="J162" s="297"/>
      <c r="K162" s="300"/>
      <c r="L162" s="262"/>
      <c r="M162" s="263"/>
      <c r="N162" s="263"/>
      <c r="O162" s="264"/>
      <c r="P162" s="107"/>
      <c r="Q162" s="107"/>
      <c r="R162" s="107"/>
      <c r="S162" s="107"/>
      <c r="T162" s="111" t="str">
        <f>VLOOKUP(A153,■■■!A:BN,66)</f>
        <v/>
      </c>
      <c r="U162" s="118">
        <f>VLOOKUP(A153,■■■!A:BA,53)</f>
        <v>0</v>
      </c>
      <c r="V162" s="124"/>
      <c r="W162" s="121"/>
      <c r="X162" s="75"/>
      <c r="Y162" s="67"/>
      <c r="Z162" s="67"/>
      <c r="AA162" s="67"/>
      <c r="AB162" s="67"/>
      <c r="AC162" s="69"/>
      <c r="AD162" s="83"/>
      <c r="AE162" s="83"/>
      <c r="AF162" s="83"/>
      <c r="AG162" s="84"/>
      <c r="AH162" s="165"/>
    </row>
    <row r="163" spans="1:34" ht="6" customHeight="1" thickBot="1">
      <c r="A163" s="249"/>
      <c r="B163" s="294"/>
      <c r="C163" s="297"/>
      <c r="D163" s="300"/>
      <c r="E163" s="251"/>
      <c r="F163" s="254"/>
      <c r="G163" s="254"/>
      <c r="H163" s="257"/>
      <c r="I163" s="294"/>
      <c r="J163" s="297"/>
      <c r="K163" s="300"/>
      <c r="L163" s="262"/>
      <c r="M163" s="263"/>
      <c r="N163" s="263"/>
      <c r="O163" s="264"/>
      <c r="P163" s="107"/>
      <c r="Q163" s="107"/>
      <c r="R163" s="107"/>
      <c r="S163" s="107"/>
      <c r="T163" s="111"/>
      <c r="U163" s="118"/>
      <c r="V163" s="124"/>
      <c r="W163" s="121"/>
      <c r="X163" s="75"/>
      <c r="Y163" s="67"/>
      <c r="Z163" s="67"/>
      <c r="AA163" s="67"/>
      <c r="AB163" s="67"/>
      <c r="AC163" s="69"/>
      <c r="AD163" s="83"/>
      <c r="AE163" s="83"/>
      <c r="AF163" s="83"/>
      <c r="AG163" s="84"/>
      <c r="AH163" s="165"/>
    </row>
    <row r="164" spans="1:34" ht="6" customHeight="1" thickBot="1">
      <c r="A164" s="249"/>
      <c r="B164" s="295"/>
      <c r="C164" s="298"/>
      <c r="D164" s="301"/>
      <c r="E164" s="252"/>
      <c r="F164" s="255"/>
      <c r="G164" s="255"/>
      <c r="H164" s="258"/>
      <c r="I164" s="295"/>
      <c r="J164" s="298"/>
      <c r="K164" s="301"/>
      <c r="L164" s="265"/>
      <c r="M164" s="266"/>
      <c r="N164" s="266"/>
      <c r="O164" s="267"/>
      <c r="P164" s="108"/>
      <c r="Q164" s="108"/>
      <c r="R164" s="108"/>
      <c r="S164" s="108"/>
      <c r="T164" s="112"/>
      <c r="U164" s="119"/>
      <c r="V164" s="125"/>
      <c r="W164" s="122"/>
      <c r="X164" s="76"/>
      <c r="Y164" s="68"/>
      <c r="Z164" s="68"/>
      <c r="AA164" s="68"/>
      <c r="AB164" s="68"/>
      <c r="AC164" s="70"/>
      <c r="AD164" s="85"/>
      <c r="AE164" s="85"/>
      <c r="AF164" s="85"/>
      <c r="AG164" s="86"/>
      <c r="AH164" s="168"/>
    </row>
    <row r="165" spans="1:34" ht="6" customHeight="1" thickBot="1">
      <c r="A165" s="249">
        <v>10</v>
      </c>
      <c r="B165" s="293" t="str">
        <f>IF(VLOOKUP(A165,入力シート❷!A:B,2,FALSE)="ハイパーコース","ハイパー","")</f>
        <v/>
      </c>
      <c r="C165" s="296" t="str">
        <f>IF(VLOOKUP(A165,入力シート❷!A:B,2,FALSE)="アドバンストコース","アドバンスト","")</f>
        <v/>
      </c>
      <c r="D165" s="299" t="str">
        <f>IF(VLOOKUP(A165,入力シート❷!A:B,2,FALSE)="アグレッシブコース","アグレッシブ","")</f>
        <v/>
      </c>
      <c r="E165" s="250" t="str">
        <f>IF(VLOOKUP(A165,入力シート❷!A:C,3,FALSE)="A推薦(単願)","A推薦","")</f>
        <v/>
      </c>
      <c r="F165" s="253" t="str">
        <f>IF(VLOOKUP(A165,入力シート❷!A:C,3,FALSE)="B推薦(併願)","B推薦","")</f>
        <v/>
      </c>
      <c r="G165" s="253" t="str">
        <f>IF(VLOOKUP(A165,入力シート❷!A:C,3,FALSE)="C推薦(第一志望)","C推薦","")</f>
        <v/>
      </c>
      <c r="H165" s="256" t="str">
        <f>IF(VLOOKUP(A165,入力シート❷!A:C,3,FALSE)="併願優遇","併願優遇","")</f>
        <v/>
      </c>
      <c r="I165" s="293" t="str">
        <f>IF(VLOOKUP(A165,入力シート❷!A:D,4,FALSE)="学業特待Ⅰ","学業特待Ⅰ","")</f>
        <v/>
      </c>
      <c r="J165" s="296" t="str">
        <f>IF(VLOOKUP(A165,入力シート❷!A:D,4,FALSE)="学業特待Ⅱ","学業特待Ⅱ","")</f>
        <v/>
      </c>
      <c r="K165" s="299" t="str">
        <f>IF(VLOOKUP(A165,入力シート❷!A:D,4,FALSE)="学業特待Ⅲ","学業特待Ⅲ","")</f>
        <v/>
      </c>
      <c r="L165" s="277" t="str">
        <f>IF(OR(VLOOKUP(A165,入力シート❷!A:I,7,FALSE)="",VLOOKUP(A165,入力シート❷!A:I,8,FALSE)=""),"入力シート❷に入力してください",VLOOKUP(A165,入力シート❷!A:I,7,FALSE)&amp;"　"&amp;VLOOKUP(A165,入力シート❷!A:I,8,FALSE))</f>
        <v>入力シート❷に入力してください</v>
      </c>
      <c r="M165" s="278"/>
      <c r="N165" s="268" t="str">
        <f>IF(VLOOKUP(A165,入力シート❷!A:I,9,FALSE)="","",IF(VLOOKUP(A165,入力シート❷!A:I,9,FALSE)="女","",VLOOKUP(A165,入力シート❷!A:I,9,FALSE)))</f>
        <v/>
      </c>
      <c r="O165" s="271" t="str">
        <f>IF(VLOOKUP(A165,入力シート❷!A:I,9,FALSE)="","",IF(VLOOKUP(A165,入力シート❷!A:I,9,FALSE)="男","",VLOOKUP(A165,入力シート❷!A:I,9,FALSE)))</f>
        <v/>
      </c>
      <c r="P165" s="159" t="s">
        <v>0</v>
      </c>
      <c r="Q165" s="159" t="s">
        <v>1</v>
      </c>
      <c r="R165" s="159" t="s">
        <v>2</v>
      </c>
      <c r="S165" s="159" t="s">
        <v>3</v>
      </c>
      <c r="T165" s="159" t="s">
        <v>6</v>
      </c>
      <c r="U165" s="159" t="s">
        <v>7</v>
      </c>
      <c r="V165" s="153" t="s">
        <v>8</v>
      </c>
      <c r="W165" s="138" t="str">
        <f>IF(VLOOKUP(A165,入力シート❷!A:U,19,FALSE)="","",VLOOKUP(A165,入力シート❷!A:U,19,FALSE))</f>
        <v/>
      </c>
      <c r="X165" s="87" t="str">
        <f>IF(VLOOKUP(A165,入力シート❷!A:AF,22,FALSE)="","",VLOOKUP(A165,入力シート❷!A:AF,22,FALSE))</f>
        <v/>
      </c>
      <c r="Y165" s="66" t="str">
        <f>IF(VLOOKUP(A165,入力シート❷!A:AF,23,FALSE)="","",VLOOKUP(A165,入力シート❷!A:AF,23,FALSE))</f>
        <v/>
      </c>
      <c r="Z165" s="66" t="str">
        <f>IF(VLOOKUP(A165,入力シート❷!A:AF,24,FALSE)="","",VLOOKUP(A165,入力シート❷!A:AF,24,FALSE))</f>
        <v/>
      </c>
      <c r="AA165" s="66" t="str">
        <f>IF(VLOOKUP(A165,入力シート❷!A:AF,25,FALSE)="","",VLOOKUP(A165,入力シート❷!A:AF,25,FALSE))</f>
        <v/>
      </c>
      <c r="AB165" s="66" t="str">
        <f>IF(VLOOKUP(A165,入力シート❷!A:AF,26,FALSE)="","",VLOOKUP(A165,入力シート❷!A:AF,26,FALSE))</f>
        <v/>
      </c>
      <c r="AC165" s="77" t="str">
        <f>IF(VLOOKUP(A165,入力シート❷!A:AF,27,FALSE)="","",VLOOKUP(A165,入力シート❷!A:AF,27,FALSE))</f>
        <v/>
      </c>
      <c r="AD165" s="81" t="str">
        <f>IF(VLOOKUP(A165,入力シート❷!A:AG,33,FALSE)="","必要な場合、入力シート❷に入力してください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5" s="81"/>
      <c r="AF165" s="81"/>
      <c r="AG165" s="82"/>
      <c r="AH165" s="164" t="s">
        <v>15</v>
      </c>
    </row>
    <row r="166" spans="1:34" ht="6" customHeight="1" thickBot="1">
      <c r="A166" s="249"/>
      <c r="B166" s="294"/>
      <c r="C166" s="297"/>
      <c r="D166" s="300"/>
      <c r="E166" s="251"/>
      <c r="F166" s="254"/>
      <c r="G166" s="254"/>
      <c r="H166" s="257"/>
      <c r="I166" s="294"/>
      <c r="J166" s="297"/>
      <c r="K166" s="300"/>
      <c r="L166" s="279"/>
      <c r="M166" s="280"/>
      <c r="N166" s="269"/>
      <c r="O166" s="272"/>
      <c r="P166" s="115"/>
      <c r="Q166" s="115"/>
      <c r="R166" s="115"/>
      <c r="S166" s="115"/>
      <c r="T166" s="115"/>
      <c r="U166" s="115"/>
      <c r="V166" s="124"/>
      <c r="W166" s="121"/>
      <c r="X166" s="75"/>
      <c r="Y166" s="67"/>
      <c r="Z166" s="67"/>
      <c r="AA166" s="67"/>
      <c r="AB166" s="67"/>
      <c r="AC166" s="78"/>
      <c r="AD166" s="83"/>
      <c r="AE166" s="83"/>
      <c r="AF166" s="83"/>
      <c r="AG166" s="84"/>
      <c r="AH166" s="165"/>
    </row>
    <row r="167" spans="1:34" ht="6" customHeight="1" thickBot="1">
      <c r="A167" s="249"/>
      <c r="B167" s="294"/>
      <c r="C167" s="297"/>
      <c r="D167" s="300"/>
      <c r="E167" s="251"/>
      <c r="F167" s="254"/>
      <c r="G167" s="254"/>
      <c r="H167" s="257"/>
      <c r="I167" s="294"/>
      <c r="J167" s="297"/>
      <c r="K167" s="300"/>
      <c r="L167" s="279"/>
      <c r="M167" s="280"/>
      <c r="N167" s="269"/>
      <c r="O167" s="272"/>
      <c r="P167" s="107" t="str">
        <f>IF(VLOOKUP(A165,入力シート❷!A:U,10,FALSE)="","",VLOOKUP(A165,入力シート❷!A:U,10,FALSE))</f>
        <v/>
      </c>
      <c r="Q167" s="107" t="str">
        <f>IF(VLOOKUP(A165,入力シート❷!A:U,11,FALSE)="","",VLOOKUP(A165,入力シート❷!A:U,11,FALSE))</f>
        <v/>
      </c>
      <c r="R167" s="107" t="str">
        <f>IF(VLOOKUP(A165,入力シート❷!A:U,12,FALSE)="","",VLOOKUP(A165,入力シート❷!A:U,12,FALSE))</f>
        <v/>
      </c>
      <c r="S167" s="107" t="str">
        <f>IF(VLOOKUP(A165,入力シート❷!A:U,13,FALSE)="","",VLOOKUP(A165,入力シート❷!A:U,13,FALSE))</f>
        <v/>
      </c>
      <c r="T167" s="107" t="str">
        <f>IF(VLOOKUP(A165,入力シート❷!A:U,18,FALSE)="","",VLOOKUP(A165,入力シート❷!A:U,18,FALSE))</f>
        <v/>
      </c>
      <c r="U167" s="107" t="str">
        <f>IF(SUM(P167:T167)=0,"",SUM(P167:T167))</f>
        <v/>
      </c>
      <c r="V167" s="124"/>
      <c r="W167" s="121"/>
      <c r="X167" s="75"/>
      <c r="Y167" s="67"/>
      <c r="Z167" s="67"/>
      <c r="AA167" s="67"/>
      <c r="AB167" s="67"/>
      <c r="AC167" s="78"/>
      <c r="AD167" s="83"/>
      <c r="AE167" s="83"/>
      <c r="AF167" s="83"/>
      <c r="AG167" s="84"/>
      <c r="AH167" s="165"/>
    </row>
    <row r="168" spans="1:34" ht="6" customHeight="1" thickBot="1">
      <c r="A168" s="249"/>
      <c r="B168" s="294"/>
      <c r="C168" s="297"/>
      <c r="D168" s="300"/>
      <c r="E168" s="251"/>
      <c r="F168" s="254"/>
      <c r="G168" s="254"/>
      <c r="H168" s="257"/>
      <c r="I168" s="294"/>
      <c r="J168" s="297"/>
      <c r="K168" s="300"/>
      <c r="L168" s="281"/>
      <c r="M168" s="282"/>
      <c r="N168" s="270"/>
      <c r="O168" s="273"/>
      <c r="P168" s="107"/>
      <c r="Q168" s="107"/>
      <c r="R168" s="107"/>
      <c r="S168" s="107"/>
      <c r="T168" s="107"/>
      <c r="U168" s="107"/>
      <c r="V168" s="154"/>
      <c r="W168" s="139"/>
      <c r="X168" s="75"/>
      <c r="Y168" s="67"/>
      <c r="Z168" s="67"/>
      <c r="AA168" s="67"/>
      <c r="AB168" s="67"/>
      <c r="AC168" s="78"/>
      <c r="AD168" s="83"/>
      <c r="AE168" s="83"/>
      <c r="AF168" s="83"/>
      <c r="AG168" s="84"/>
      <c r="AH168" s="166"/>
    </row>
    <row r="169" spans="1:34" ht="6" customHeight="1" thickBot="1">
      <c r="A169" s="249"/>
      <c r="B169" s="294"/>
      <c r="C169" s="297"/>
      <c r="D169" s="300"/>
      <c r="E169" s="251"/>
      <c r="F169" s="254"/>
      <c r="G169" s="254"/>
      <c r="H169" s="257"/>
      <c r="I169" s="294"/>
      <c r="J169" s="297"/>
      <c r="K169" s="300"/>
      <c r="L169" s="259" t="str">
        <f>IF(OR(VLOOKUP(A165,入力シート❷!A:I,5,FALSE)="",VLOOKUP(A165,入力シート❷!A:I,6,FALSE)=""),"入力シート❷に入力してください",VLOOKUP(A165,入力シート❷!A:I,5,FALSE)&amp;"　"&amp;VLOOKUP(A165,入力シート❷!A:I,6,FALSE))</f>
        <v>入力シート❷に入力してください</v>
      </c>
      <c r="M169" s="260"/>
      <c r="N169" s="260"/>
      <c r="O169" s="261"/>
      <c r="P169" s="107"/>
      <c r="Q169" s="107"/>
      <c r="R169" s="107"/>
      <c r="S169" s="107"/>
      <c r="T169" s="107"/>
      <c r="U169" s="107"/>
      <c r="V169" s="136" t="s">
        <v>9</v>
      </c>
      <c r="W169" s="128" t="str">
        <f>IF(VLOOKUP(A165,入力シート❷!A:U,20,FALSE)="","",VLOOKUP(A165,入力シート❷!A:U,20,FALSE))</f>
        <v/>
      </c>
      <c r="X169" s="75"/>
      <c r="Y169" s="67"/>
      <c r="Z169" s="67"/>
      <c r="AA169" s="67"/>
      <c r="AB169" s="67"/>
      <c r="AC169" s="78"/>
      <c r="AD169" s="83"/>
      <c r="AE169" s="83"/>
      <c r="AF169" s="83"/>
      <c r="AG169" s="84"/>
      <c r="AH169" s="167" t="s">
        <v>15</v>
      </c>
    </row>
    <row r="170" spans="1:34" ht="6" customHeight="1" thickBot="1">
      <c r="A170" s="249"/>
      <c r="B170" s="294"/>
      <c r="C170" s="297"/>
      <c r="D170" s="300"/>
      <c r="E170" s="251"/>
      <c r="F170" s="254"/>
      <c r="G170" s="254"/>
      <c r="H170" s="257"/>
      <c r="I170" s="294"/>
      <c r="J170" s="297"/>
      <c r="K170" s="300"/>
      <c r="L170" s="262"/>
      <c r="M170" s="263"/>
      <c r="N170" s="263"/>
      <c r="O170" s="264"/>
      <c r="P170" s="113"/>
      <c r="Q170" s="113"/>
      <c r="R170" s="113"/>
      <c r="S170" s="113"/>
      <c r="T170" s="113"/>
      <c r="U170" s="113"/>
      <c r="V170" s="124"/>
      <c r="W170" s="121"/>
      <c r="X170" s="75"/>
      <c r="Y170" s="67"/>
      <c r="Z170" s="67"/>
      <c r="AA170" s="67"/>
      <c r="AB170" s="67"/>
      <c r="AC170" s="78"/>
      <c r="AD170" s="83"/>
      <c r="AE170" s="83"/>
      <c r="AF170" s="83"/>
      <c r="AG170" s="84"/>
      <c r="AH170" s="165"/>
    </row>
    <row r="171" spans="1:34" ht="6" customHeight="1" thickBot="1">
      <c r="A171" s="249"/>
      <c r="B171" s="294"/>
      <c r="C171" s="297"/>
      <c r="D171" s="300"/>
      <c r="E171" s="251"/>
      <c r="F171" s="254"/>
      <c r="G171" s="254"/>
      <c r="H171" s="257"/>
      <c r="I171" s="294"/>
      <c r="J171" s="297"/>
      <c r="K171" s="300"/>
      <c r="L171" s="262"/>
      <c r="M171" s="263"/>
      <c r="N171" s="263"/>
      <c r="O171" s="264"/>
      <c r="P171" s="114" t="s">
        <v>4</v>
      </c>
      <c r="Q171" s="114" t="s">
        <v>5</v>
      </c>
      <c r="R171" s="114" t="s">
        <v>11</v>
      </c>
      <c r="S171" s="114" t="s">
        <v>12</v>
      </c>
      <c r="T171" s="126" t="s">
        <v>15</v>
      </c>
      <c r="U171" s="16"/>
      <c r="V171" s="124"/>
      <c r="W171" s="121"/>
      <c r="X171" s="75" t="str">
        <f>IF(VLOOKUP(A165,入力シート❷!A:AF,28,FALSE)="","",VLOOKUP(A165,入力シート❷!A:AF,28,FALSE))</f>
        <v/>
      </c>
      <c r="Y171" s="67" t="str">
        <f>IF(VLOOKUP(A165,入力シート❷!A:AF,29,FALSE)="","",VLOOKUP(A165,入力シート❷!A:AF,29,FALSE))</f>
        <v/>
      </c>
      <c r="Z171" s="67" t="str">
        <f>IF(VLOOKUP(A165,入力シート❷!A:AF,30,FALSE)="","",VLOOKUP(A165,入力シート❷!A:AF,30,FALSE))</f>
        <v/>
      </c>
      <c r="AA171" s="67" t="str">
        <f>IF(VLOOKUP(A165,入力シート❷!A:AF,31,FALSE)="","",VLOOKUP(A165,入力シート❷!A:AF,31,FALSE))</f>
        <v/>
      </c>
      <c r="AB171" s="67" t="str">
        <f>IF(VLOOKUP(A165,入力シート❷!A:AF,32,FALSE)="","",VLOOKUP(A165,入力シート❷!A:AF,32,FALSE))</f>
        <v/>
      </c>
      <c r="AC171" s="69"/>
      <c r="AD171" s="83"/>
      <c r="AE171" s="83"/>
      <c r="AF171" s="83"/>
      <c r="AG171" s="84"/>
      <c r="AH171" s="165"/>
    </row>
    <row r="172" spans="1:34" ht="6" customHeight="1" thickBot="1">
      <c r="A172" s="249"/>
      <c r="B172" s="294"/>
      <c r="C172" s="297"/>
      <c r="D172" s="300"/>
      <c r="E172" s="251"/>
      <c r="F172" s="254"/>
      <c r="G172" s="254"/>
      <c r="H172" s="257"/>
      <c r="I172" s="294"/>
      <c r="J172" s="297"/>
      <c r="K172" s="300"/>
      <c r="L172" s="262"/>
      <c r="M172" s="263"/>
      <c r="N172" s="263"/>
      <c r="O172" s="264"/>
      <c r="P172" s="115"/>
      <c r="Q172" s="115"/>
      <c r="R172" s="115"/>
      <c r="S172" s="115"/>
      <c r="T172" s="127"/>
      <c r="U172" s="17"/>
      <c r="V172" s="137"/>
      <c r="W172" s="129"/>
      <c r="X172" s="75"/>
      <c r="Y172" s="67"/>
      <c r="Z172" s="67"/>
      <c r="AA172" s="67"/>
      <c r="AB172" s="67"/>
      <c r="AC172" s="69"/>
      <c r="AD172" s="83"/>
      <c r="AE172" s="83"/>
      <c r="AF172" s="83"/>
      <c r="AG172" s="84"/>
      <c r="AH172" s="166"/>
    </row>
    <row r="173" spans="1:34" ht="6" customHeight="1" thickBot="1">
      <c r="A173" s="249"/>
      <c r="B173" s="294"/>
      <c r="C173" s="297"/>
      <c r="D173" s="300"/>
      <c r="E173" s="251"/>
      <c r="F173" s="254"/>
      <c r="G173" s="254"/>
      <c r="H173" s="257"/>
      <c r="I173" s="294"/>
      <c r="J173" s="297"/>
      <c r="K173" s="300"/>
      <c r="L173" s="262"/>
      <c r="M173" s="263"/>
      <c r="N173" s="263"/>
      <c r="O173" s="264"/>
      <c r="P173" s="107" t="str">
        <f>IF(VLOOKUP(A165,入力シート❷!A:U,14,FALSE)="","",VLOOKUP(A165,入力シート❷!A:U,14,FALSE))</f>
        <v/>
      </c>
      <c r="Q173" s="107" t="str">
        <f>IF(VLOOKUP(A165,入力シート❷!A:U,15,FALSE)="","",VLOOKUP(A165,入力シート❷!A:U,15,FALSE))</f>
        <v/>
      </c>
      <c r="R173" s="107" t="str">
        <f>IF(VLOOKUP(A165,入力シート❷!A:U,16,FALSE)="","",VLOOKUP(A165,入力シート❷!A:U,16,FALSE))</f>
        <v/>
      </c>
      <c r="S173" s="107" t="str">
        <f>IF(VLOOKUP(A165,入力シート❷!A:U,17,FALSE)="","",VLOOKUP(A165,入力シート❷!A:U,17,FALSE))</f>
        <v/>
      </c>
      <c r="T173" s="127"/>
      <c r="U173" s="17"/>
      <c r="V173" s="123" t="s">
        <v>10</v>
      </c>
      <c r="W173" s="120" t="str">
        <f>IF(VLOOKUP(A165,入力シート❷!A:U,21,FALSE)="","",VLOOKUP(A165,入力シート❷!A:U,21,FALSE))</f>
        <v/>
      </c>
      <c r="X173" s="75"/>
      <c r="Y173" s="67"/>
      <c r="Z173" s="67"/>
      <c r="AA173" s="67"/>
      <c r="AB173" s="67"/>
      <c r="AC173" s="69"/>
      <c r="AD173" s="83"/>
      <c r="AE173" s="83"/>
      <c r="AF173" s="83"/>
      <c r="AG173" s="84"/>
      <c r="AH173" s="167" t="s">
        <v>15</v>
      </c>
    </row>
    <row r="174" spans="1:34" ht="6" customHeight="1" thickBot="1">
      <c r="A174" s="249"/>
      <c r="B174" s="294"/>
      <c r="C174" s="297"/>
      <c r="D174" s="300"/>
      <c r="E174" s="251"/>
      <c r="F174" s="254"/>
      <c r="G174" s="254"/>
      <c r="H174" s="257"/>
      <c r="I174" s="294"/>
      <c r="J174" s="297"/>
      <c r="K174" s="300"/>
      <c r="L174" s="262"/>
      <c r="M174" s="263"/>
      <c r="N174" s="263"/>
      <c r="O174" s="264"/>
      <c r="P174" s="107"/>
      <c r="Q174" s="107"/>
      <c r="R174" s="107"/>
      <c r="S174" s="107"/>
      <c r="T174" s="111" t="str">
        <f>VLOOKUP(A165,■■■!A:BN,66)</f>
        <v/>
      </c>
      <c r="U174" s="118">
        <f>VLOOKUP(A165,■■■!A:BA,53)</f>
        <v>0</v>
      </c>
      <c r="V174" s="124"/>
      <c r="W174" s="121"/>
      <c r="X174" s="75"/>
      <c r="Y174" s="67"/>
      <c r="Z174" s="67"/>
      <c r="AA174" s="67"/>
      <c r="AB174" s="67"/>
      <c r="AC174" s="69"/>
      <c r="AD174" s="83"/>
      <c r="AE174" s="83"/>
      <c r="AF174" s="83"/>
      <c r="AG174" s="84"/>
      <c r="AH174" s="165"/>
    </row>
    <row r="175" spans="1:34" ht="6" customHeight="1" thickBot="1">
      <c r="A175" s="249"/>
      <c r="B175" s="294"/>
      <c r="C175" s="297"/>
      <c r="D175" s="300"/>
      <c r="E175" s="251"/>
      <c r="F175" s="254"/>
      <c r="G175" s="254"/>
      <c r="H175" s="257"/>
      <c r="I175" s="294"/>
      <c r="J175" s="297"/>
      <c r="K175" s="300"/>
      <c r="L175" s="262"/>
      <c r="M175" s="263"/>
      <c r="N175" s="263"/>
      <c r="O175" s="264"/>
      <c r="P175" s="107"/>
      <c r="Q175" s="107"/>
      <c r="R175" s="107"/>
      <c r="S175" s="107"/>
      <c r="T175" s="111"/>
      <c r="U175" s="118"/>
      <c r="V175" s="124"/>
      <c r="W175" s="121"/>
      <c r="X175" s="75"/>
      <c r="Y175" s="67"/>
      <c r="Z175" s="67"/>
      <c r="AA175" s="67"/>
      <c r="AB175" s="67"/>
      <c r="AC175" s="69"/>
      <c r="AD175" s="83"/>
      <c r="AE175" s="83"/>
      <c r="AF175" s="83"/>
      <c r="AG175" s="84"/>
      <c r="AH175" s="165"/>
    </row>
    <row r="176" spans="1:34" ht="6" customHeight="1" thickBot="1">
      <c r="A176" s="249"/>
      <c r="B176" s="295"/>
      <c r="C176" s="298"/>
      <c r="D176" s="301"/>
      <c r="E176" s="252"/>
      <c r="F176" s="255"/>
      <c r="G176" s="255"/>
      <c r="H176" s="258"/>
      <c r="I176" s="295"/>
      <c r="J176" s="298"/>
      <c r="K176" s="301"/>
      <c r="L176" s="265"/>
      <c r="M176" s="266"/>
      <c r="N176" s="266"/>
      <c r="O176" s="267"/>
      <c r="P176" s="108"/>
      <c r="Q176" s="108"/>
      <c r="R176" s="108"/>
      <c r="S176" s="108"/>
      <c r="T176" s="112"/>
      <c r="U176" s="119"/>
      <c r="V176" s="125"/>
      <c r="W176" s="122"/>
      <c r="X176" s="76"/>
      <c r="Y176" s="68"/>
      <c r="Z176" s="68"/>
      <c r="AA176" s="68"/>
      <c r="AB176" s="68"/>
      <c r="AC176" s="70"/>
      <c r="AD176" s="85"/>
      <c r="AE176" s="85"/>
      <c r="AF176" s="85"/>
      <c r="AG176" s="86"/>
      <c r="AH176" s="168"/>
    </row>
    <row r="177" spans="1:34" ht="6" customHeight="1">
      <c r="AF177" s="291"/>
      <c r="AG177" s="291"/>
      <c r="AH177" s="291"/>
    </row>
    <row r="178" spans="1:34" ht="6" customHeight="1" thickBot="1">
      <c r="A178" s="332" t="s">
        <v>159</v>
      </c>
      <c r="B178" s="332"/>
      <c r="C178" s="332"/>
      <c r="D178" s="332"/>
      <c r="E178" s="332"/>
      <c r="F178" s="332"/>
      <c r="G178" s="332"/>
      <c r="H178" s="332"/>
      <c r="I178" s="332"/>
      <c r="J178" s="332"/>
      <c r="K178" s="332"/>
      <c r="L178" s="290" t="s">
        <v>16</v>
      </c>
      <c r="M178" s="302" t="str">
        <f>IF(入力シート❶!$B$1="","入力シート❶に入力",入力シート❶!$B$1)</f>
        <v>入力シート❶に入力</v>
      </c>
      <c r="N178" s="303"/>
      <c r="O178" s="304"/>
      <c r="P178" s="141" t="str">
        <f>IF(入力シート❶!$B$2="","入力シート❶に入力",入力シート❶!$B$2)</f>
        <v>入力シート❶に入力</v>
      </c>
      <c r="Q178" s="142"/>
      <c r="R178" s="142"/>
      <c r="S178" s="142"/>
      <c r="T178" s="142"/>
      <c r="U178" s="143"/>
      <c r="V178" s="140" t="s">
        <v>18</v>
      </c>
      <c r="W178" s="88" t="str">
        <f>IF(入力シート❶!$B$3="","入力シート❶に入力",入力シート❶!$B$3)</f>
        <v>入力シート❶に入力</v>
      </c>
      <c r="X178" s="88"/>
      <c r="Y178" s="88"/>
      <c r="Z178" s="88"/>
      <c r="AA178" s="88"/>
      <c r="AB178" s="88"/>
      <c r="AC178" s="88"/>
      <c r="AD178" s="88"/>
      <c r="AE178" s="88"/>
      <c r="AF178" s="292"/>
      <c r="AG178" s="292"/>
      <c r="AH178" s="292"/>
    </row>
    <row r="179" spans="1:34" ht="6" customHeight="1">
      <c r="A179" s="332"/>
      <c r="B179" s="332"/>
      <c r="C179" s="332"/>
      <c r="D179" s="332"/>
      <c r="E179" s="332"/>
      <c r="F179" s="332"/>
      <c r="G179" s="332"/>
      <c r="H179" s="332"/>
      <c r="I179" s="332"/>
      <c r="J179" s="332"/>
      <c r="K179" s="332"/>
      <c r="L179" s="290"/>
      <c r="M179" s="305"/>
      <c r="N179" s="79"/>
      <c r="O179" s="306"/>
      <c r="P179" s="144"/>
      <c r="Q179" s="140"/>
      <c r="R179" s="140"/>
      <c r="S179" s="140"/>
      <c r="T179" s="140"/>
      <c r="U179" s="145"/>
      <c r="V179" s="79"/>
      <c r="W179" s="88"/>
      <c r="X179" s="88"/>
      <c r="Y179" s="88"/>
      <c r="Z179" s="88"/>
      <c r="AA179" s="88"/>
      <c r="AB179" s="88"/>
      <c r="AC179" s="88"/>
      <c r="AD179" s="88"/>
      <c r="AE179" s="88"/>
      <c r="AG179" s="310" t="s">
        <v>19</v>
      </c>
      <c r="AH179" s="311"/>
    </row>
    <row r="180" spans="1:34" ht="6" customHeight="1">
      <c r="A180" s="332"/>
      <c r="B180" s="332"/>
      <c r="C180" s="332"/>
      <c r="D180" s="332"/>
      <c r="E180" s="332"/>
      <c r="F180" s="332"/>
      <c r="G180" s="332"/>
      <c r="H180" s="332"/>
      <c r="I180" s="332"/>
      <c r="J180" s="332"/>
      <c r="K180" s="332"/>
      <c r="L180" s="290"/>
      <c r="M180" s="305"/>
      <c r="N180" s="79"/>
      <c r="O180" s="306"/>
      <c r="P180" s="144"/>
      <c r="Q180" s="140"/>
      <c r="R180" s="140"/>
      <c r="S180" s="140"/>
      <c r="T180" s="140"/>
      <c r="U180" s="145"/>
      <c r="V180" s="79"/>
      <c r="W180" s="88"/>
      <c r="X180" s="88"/>
      <c r="Y180" s="88"/>
      <c r="Z180" s="88"/>
      <c r="AA180" s="88"/>
      <c r="AB180" s="88"/>
      <c r="AC180" s="88"/>
      <c r="AD180" s="88"/>
      <c r="AE180" s="88"/>
      <c r="AG180" s="312"/>
      <c r="AH180" s="313"/>
    </row>
    <row r="181" spans="1:34" ht="6" customHeight="1">
      <c r="A181" s="332"/>
      <c r="B181" s="332"/>
      <c r="C181" s="332"/>
      <c r="D181" s="332"/>
      <c r="E181" s="332"/>
      <c r="F181" s="332"/>
      <c r="G181" s="332"/>
      <c r="H181" s="332"/>
      <c r="I181" s="332"/>
      <c r="J181" s="332"/>
      <c r="K181" s="332"/>
      <c r="L181" s="290"/>
      <c r="M181" s="307"/>
      <c r="N181" s="308"/>
      <c r="O181" s="309"/>
      <c r="P181" s="146"/>
      <c r="Q181" s="147"/>
      <c r="R181" s="147"/>
      <c r="S181" s="147"/>
      <c r="T181" s="147"/>
      <c r="U181" s="148"/>
      <c r="V181" s="79"/>
      <c r="W181" s="88"/>
      <c r="X181" s="88"/>
      <c r="Y181" s="88"/>
      <c r="Z181" s="88"/>
      <c r="AA181" s="88"/>
      <c r="AB181" s="88"/>
      <c r="AC181" s="88"/>
      <c r="AD181" s="88"/>
      <c r="AE181" s="88"/>
      <c r="AG181" s="312"/>
      <c r="AH181" s="313"/>
    </row>
    <row r="182" spans="1:34" ht="6" customHeight="1">
      <c r="A182" s="332"/>
      <c r="B182" s="332"/>
      <c r="C182" s="332"/>
      <c r="D182" s="332"/>
      <c r="E182" s="332"/>
      <c r="F182" s="332"/>
      <c r="G182" s="332"/>
      <c r="H182" s="332"/>
      <c r="I182" s="332"/>
      <c r="J182" s="332"/>
      <c r="K182" s="332"/>
      <c r="L182" s="9"/>
      <c r="M182" s="9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29"/>
      <c r="AB182" s="35"/>
      <c r="AC182" s="10"/>
      <c r="AD182" s="10"/>
      <c r="AE182" s="10"/>
      <c r="AG182" s="312"/>
      <c r="AH182" s="313"/>
    </row>
    <row r="183" spans="1:34" ht="6" customHeight="1">
      <c r="A183" s="332"/>
      <c r="B183" s="332"/>
      <c r="C183" s="332"/>
      <c r="D183" s="332"/>
      <c r="E183" s="332"/>
      <c r="F183" s="332"/>
      <c r="G183" s="332"/>
      <c r="H183" s="332"/>
      <c r="I183" s="332"/>
      <c r="J183" s="332"/>
      <c r="K183" s="332"/>
      <c r="L183" s="290" t="s">
        <v>17</v>
      </c>
      <c r="M183" s="287" t="str">
        <f>IF(入力シート❶!$B$4="","入力シート❶に入力",入力シート❶!$B$4)</f>
        <v>入力シート❶に入力</v>
      </c>
      <c r="N183" s="287"/>
      <c r="O183" s="287"/>
      <c r="P183" s="287"/>
      <c r="Q183" s="288" t="s">
        <v>20</v>
      </c>
      <c r="R183" s="2"/>
      <c r="S183" s="2"/>
      <c r="T183" s="289" t="s">
        <v>40</v>
      </c>
      <c r="U183" s="289"/>
      <c r="V183" s="289"/>
      <c r="W183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83" s="316"/>
      <c r="Y183" s="316"/>
      <c r="Z183" s="316"/>
      <c r="AA183" s="316"/>
      <c r="AB183" s="316"/>
      <c r="AC183" s="316"/>
      <c r="AD183" s="3"/>
      <c r="AE183" s="3"/>
      <c r="AG183" s="312"/>
      <c r="AH183" s="313"/>
    </row>
    <row r="184" spans="1:34" ht="6" customHeight="1">
      <c r="A184" s="332"/>
      <c r="B184" s="332"/>
      <c r="C184" s="332"/>
      <c r="D184" s="332"/>
      <c r="E184" s="332"/>
      <c r="F184" s="332"/>
      <c r="G184" s="332"/>
      <c r="H184" s="332"/>
      <c r="I184" s="332"/>
      <c r="J184" s="332"/>
      <c r="K184" s="332"/>
      <c r="L184" s="290"/>
      <c r="M184" s="287"/>
      <c r="N184" s="287"/>
      <c r="O184" s="287"/>
      <c r="P184" s="287"/>
      <c r="Q184" s="288"/>
      <c r="R184" s="2"/>
      <c r="S184" s="2"/>
      <c r="T184" s="289"/>
      <c r="U184" s="289"/>
      <c r="V184" s="289"/>
      <c r="W184" s="316"/>
      <c r="X184" s="316"/>
      <c r="Y184" s="316"/>
      <c r="Z184" s="316"/>
      <c r="AA184" s="316"/>
      <c r="AB184" s="316"/>
      <c r="AC184" s="316"/>
      <c r="AD184" s="3"/>
      <c r="AE184" s="3"/>
      <c r="AG184" s="312"/>
      <c r="AH184" s="313"/>
    </row>
    <row r="185" spans="1:34" ht="6" customHeight="1">
      <c r="A185" s="332"/>
      <c r="B185" s="332"/>
      <c r="C185" s="332"/>
      <c r="D185" s="332"/>
      <c r="E185" s="332"/>
      <c r="F185" s="332"/>
      <c r="G185" s="332"/>
      <c r="H185" s="332"/>
      <c r="I185" s="332"/>
      <c r="J185" s="332"/>
      <c r="K185" s="332"/>
      <c r="L185" s="290"/>
      <c r="M185" s="287"/>
      <c r="N185" s="287"/>
      <c r="O185" s="287"/>
      <c r="P185" s="287"/>
      <c r="Q185" s="288"/>
      <c r="R185" s="2"/>
      <c r="S185" s="2"/>
      <c r="T185" s="289"/>
      <c r="U185" s="289"/>
      <c r="V185" s="289"/>
      <c r="W185" s="316"/>
      <c r="X185" s="316"/>
      <c r="Y185" s="316"/>
      <c r="Z185" s="316"/>
      <c r="AA185" s="316"/>
      <c r="AB185" s="316"/>
      <c r="AC185" s="316"/>
      <c r="AD185" s="3"/>
      <c r="AE185" s="3"/>
      <c r="AG185" s="312"/>
      <c r="AH185" s="313"/>
    </row>
    <row r="186" spans="1:34" ht="6" customHeight="1" thickBot="1">
      <c r="A186" s="332"/>
      <c r="B186" s="332"/>
      <c r="C186" s="332"/>
      <c r="D186" s="332"/>
      <c r="E186" s="332"/>
      <c r="F186" s="332"/>
      <c r="G186" s="332"/>
      <c r="H186" s="332"/>
      <c r="I186" s="332"/>
      <c r="J186" s="332"/>
      <c r="K186" s="332"/>
      <c r="L186" s="290"/>
      <c r="M186" s="287"/>
      <c r="N186" s="287"/>
      <c r="O186" s="287"/>
      <c r="P186" s="287"/>
      <c r="Q186" s="288"/>
      <c r="R186" s="2"/>
      <c r="S186" s="2"/>
      <c r="T186" s="289"/>
      <c r="U186" s="289"/>
      <c r="V186" s="289"/>
      <c r="W186" s="316"/>
      <c r="X186" s="316"/>
      <c r="Y186" s="316"/>
      <c r="Z186" s="316"/>
      <c r="AA186" s="316"/>
      <c r="AB186" s="316"/>
      <c r="AC186" s="316"/>
      <c r="AD186" s="3"/>
      <c r="AE186" s="3"/>
      <c r="AG186" s="314"/>
      <c r="AH186" s="315"/>
    </row>
    <row r="187" spans="1:34" ht="6" customHeight="1">
      <c r="A187" s="199" t="s">
        <v>117</v>
      </c>
      <c r="B187" s="199"/>
      <c r="C187" s="199"/>
      <c r="D187" s="199"/>
      <c r="E187" s="199"/>
      <c r="F187" s="199"/>
      <c r="G187" s="199"/>
      <c r="H187" s="199"/>
      <c r="I187" s="199"/>
      <c r="J187" s="199"/>
      <c r="K187" s="199"/>
      <c r="L187" s="199"/>
      <c r="M187" s="199"/>
      <c r="N187" s="199"/>
      <c r="O187" s="199"/>
      <c r="P187" s="199"/>
      <c r="Q187" s="199"/>
      <c r="R187" s="199"/>
      <c r="S187" s="201" t="s">
        <v>24</v>
      </c>
      <c r="T187" s="201"/>
      <c r="U187" s="201"/>
      <c r="V187" s="201"/>
      <c r="W187" s="201"/>
      <c r="X187" s="201"/>
      <c r="Y187" s="201"/>
      <c r="Z187" s="201"/>
      <c r="AA187" s="30"/>
      <c r="AB187" s="33"/>
      <c r="AC187" s="79" t="s">
        <v>22</v>
      </c>
      <c r="AD187" s="79"/>
      <c r="AE187" s="79"/>
      <c r="AF187" s="160" t="s">
        <v>23</v>
      </c>
      <c r="AG187" s="160"/>
      <c r="AH187" s="160"/>
    </row>
    <row r="188" spans="1:34" ht="6" customHeight="1">
      <c r="A188" s="199"/>
      <c r="B188" s="199"/>
      <c r="C188" s="199"/>
      <c r="D188" s="199"/>
      <c r="E188" s="199"/>
      <c r="F188" s="199"/>
      <c r="G188" s="199"/>
      <c r="H188" s="199"/>
      <c r="I188" s="199"/>
      <c r="J188" s="199"/>
      <c r="K188" s="199"/>
      <c r="L188" s="199"/>
      <c r="M188" s="199"/>
      <c r="N188" s="199"/>
      <c r="O188" s="199"/>
      <c r="P188" s="199"/>
      <c r="Q188" s="199"/>
      <c r="R188" s="199"/>
      <c r="S188" s="201"/>
      <c r="T188" s="201"/>
      <c r="U188" s="201"/>
      <c r="V188" s="201"/>
      <c r="W188" s="201"/>
      <c r="X188" s="201"/>
      <c r="Y188" s="201"/>
      <c r="Z188" s="201"/>
      <c r="AA188" s="30"/>
      <c r="AB188" s="33"/>
      <c r="AC188" s="79"/>
      <c r="AD188" s="79"/>
      <c r="AE188" s="79"/>
      <c r="AF188" s="160"/>
      <c r="AG188" s="160"/>
      <c r="AH188" s="160"/>
    </row>
    <row r="189" spans="1:34" ht="6" customHeight="1" thickBot="1">
      <c r="A189" s="200"/>
      <c r="B189" s="200"/>
      <c r="C189" s="200"/>
      <c r="D189" s="200"/>
      <c r="E189" s="200"/>
      <c r="F189" s="200"/>
      <c r="G189" s="200"/>
      <c r="H189" s="200"/>
      <c r="I189" s="200"/>
      <c r="J189" s="200"/>
      <c r="K189" s="200"/>
      <c r="L189" s="200"/>
      <c r="M189" s="200"/>
      <c r="N189" s="200"/>
      <c r="O189" s="200"/>
      <c r="P189" s="200"/>
      <c r="Q189" s="200"/>
      <c r="R189" s="200"/>
      <c r="S189" s="202"/>
      <c r="T189" s="202"/>
      <c r="U189" s="202"/>
      <c r="V189" s="202"/>
      <c r="W189" s="202"/>
      <c r="X189" s="202"/>
      <c r="Y189" s="202"/>
      <c r="Z189" s="202"/>
      <c r="AA189" s="31"/>
      <c r="AB189" s="34"/>
      <c r="AC189" s="80"/>
      <c r="AD189" s="80"/>
      <c r="AE189" s="80"/>
      <c r="AF189" s="161"/>
      <c r="AG189" s="161"/>
      <c r="AH189" s="161"/>
    </row>
    <row r="190" spans="1:34" ht="6" customHeight="1" thickBot="1">
      <c r="A190" s="203"/>
      <c r="B190" s="98" t="s">
        <v>57</v>
      </c>
      <c r="C190" s="99"/>
      <c r="D190" s="100"/>
      <c r="E190" s="204" t="s">
        <v>58</v>
      </c>
      <c r="F190" s="92"/>
      <c r="G190" s="92"/>
      <c r="H190" s="205"/>
      <c r="I190" s="98" t="s">
        <v>59</v>
      </c>
      <c r="J190" s="99"/>
      <c r="K190" s="100"/>
      <c r="L190" s="98" t="s">
        <v>60</v>
      </c>
      <c r="M190" s="207"/>
      <c r="N190" s="207"/>
      <c r="O190" s="189"/>
      <c r="P190" s="149" t="s">
        <v>61</v>
      </c>
      <c r="Q190" s="150"/>
      <c r="R190" s="150"/>
      <c r="S190" s="150"/>
      <c r="T190" s="150"/>
      <c r="U190" s="150"/>
      <c r="V190" s="98" t="s">
        <v>62</v>
      </c>
      <c r="W190" s="189"/>
      <c r="X190" s="98" t="s">
        <v>63</v>
      </c>
      <c r="Y190" s="99"/>
      <c r="Z190" s="99"/>
      <c r="AA190" s="99"/>
      <c r="AB190" s="99"/>
      <c r="AC190" s="100"/>
      <c r="AD190" s="98" t="s">
        <v>89</v>
      </c>
      <c r="AE190" s="99"/>
      <c r="AF190" s="99"/>
      <c r="AG190" s="100"/>
      <c r="AH190" s="169"/>
    </row>
    <row r="191" spans="1:34" ht="6" customHeight="1" thickBot="1">
      <c r="A191" s="203"/>
      <c r="B191" s="101"/>
      <c r="C191" s="102"/>
      <c r="D191" s="103"/>
      <c r="E191" s="89"/>
      <c r="F191" s="71"/>
      <c r="G191" s="71"/>
      <c r="H191" s="206"/>
      <c r="I191" s="101"/>
      <c r="J191" s="102"/>
      <c r="K191" s="103"/>
      <c r="L191" s="190"/>
      <c r="M191" s="208"/>
      <c r="N191" s="208"/>
      <c r="O191" s="191"/>
      <c r="P191" s="151"/>
      <c r="Q191" s="151"/>
      <c r="R191" s="151"/>
      <c r="S191" s="151"/>
      <c r="T191" s="151"/>
      <c r="U191" s="151"/>
      <c r="V191" s="190"/>
      <c r="W191" s="191"/>
      <c r="X191" s="101"/>
      <c r="Y191" s="102"/>
      <c r="Z191" s="102"/>
      <c r="AA191" s="102"/>
      <c r="AB191" s="102"/>
      <c r="AC191" s="103"/>
      <c r="AD191" s="101"/>
      <c r="AE191" s="102"/>
      <c r="AF191" s="102"/>
      <c r="AG191" s="103"/>
      <c r="AH191" s="170"/>
    </row>
    <row r="192" spans="1:34" ht="6" customHeight="1" thickBot="1">
      <c r="A192" s="203"/>
      <c r="B192" s="101"/>
      <c r="C192" s="102"/>
      <c r="D192" s="103"/>
      <c r="E192" s="89"/>
      <c r="F192" s="71"/>
      <c r="G192" s="71"/>
      <c r="H192" s="206"/>
      <c r="I192" s="101"/>
      <c r="J192" s="102"/>
      <c r="K192" s="103"/>
      <c r="L192" s="190"/>
      <c r="M192" s="208"/>
      <c r="N192" s="208"/>
      <c r="O192" s="191"/>
      <c r="P192" s="152"/>
      <c r="Q192" s="152"/>
      <c r="R192" s="152"/>
      <c r="S192" s="152"/>
      <c r="T192" s="152"/>
      <c r="U192" s="152"/>
      <c r="V192" s="190"/>
      <c r="W192" s="191"/>
      <c r="X192" s="101"/>
      <c r="Y192" s="102"/>
      <c r="Z192" s="102"/>
      <c r="AA192" s="102"/>
      <c r="AB192" s="102"/>
      <c r="AC192" s="103"/>
      <c r="AD192" s="101"/>
      <c r="AE192" s="102"/>
      <c r="AF192" s="102"/>
      <c r="AG192" s="103"/>
      <c r="AH192" s="170"/>
    </row>
    <row r="193" spans="1:34" ht="6" customHeight="1" thickBot="1">
      <c r="A193" s="203"/>
      <c r="B193" s="101"/>
      <c r="C193" s="102"/>
      <c r="D193" s="103"/>
      <c r="E193" s="89"/>
      <c r="F193" s="71"/>
      <c r="G193" s="71"/>
      <c r="H193" s="206"/>
      <c r="I193" s="101"/>
      <c r="J193" s="102"/>
      <c r="K193" s="103"/>
      <c r="L193" s="190"/>
      <c r="M193" s="208"/>
      <c r="N193" s="208"/>
      <c r="O193" s="191"/>
      <c r="P193" s="152"/>
      <c r="Q193" s="152"/>
      <c r="R193" s="152"/>
      <c r="S193" s="152"/>
      <c r="T193" s="152"/>
      <c r="U193" s="152"/>
      <c r="V193" s="190"/>
      <c r="W193" s="191"/>
      <c r="X193" s="101"/>
      <c r="Y193" s="102"/>
      <c r="Z193" s="102"/>
      <c r="AA193" s="102"/>
      <c r="AB193" s="102"/>
      <c r="AC193" s="103"/>
      <c r="AD193" s="101"/>
      <c r="AE193" s="102"/>
      <c r="AF193" s="102"/>
      <c r="AG193" s="103"/>
      <c r="AH193" s="170"/>
    </row>
    <row r="194" spans="1:34" ht="6" customHeight="1" thickBot="1">
      <c r="A194" s="203"/>
      <c r="B194" s="101"/>
      <c r="C194" s="102"/>
      <c r="D194" s="103"/>
      <c r="E194" s="89"/>
      <c r="F194" s="71"/>
      <c r="G194" s="71"/>
      <c r="H194" s="206"/>
      <c r="I194" s="101"/>
      <c r="J194" s="102"/>
      <c r="K194" s="103"/>
      <c r="L194" s="190"/>
      <c r="M194" s="208"/>
      <c r="N194" s="208"/>
      <c r="O194" s="191"/>
      <c r="P194" s="152"/>
      <c r="Q194" s="152"/>
      <c r="R194" s="152"/>
      <c r="S194" s="152"/>
      <c r="T194" s="152"/>
      <c r="U194" s="152"/>
      <c r="V194" s="190"/>
      <c r="W194" s="191"/>
      <c r="X194" s="101"/>
      <c r="Y194" s="102"/>
      <c r="Z194" s="102"/>
      <c r="AA194" s="102"/>
      <c r="AB194" s="102"/>
      <c r="AC194" s="103"/>
      <c r="AD194" s="101"/>
      <c r="AE194" s="102"/>
      <c r="AF194" s="102"/>
      <c r="AG194" s="103"/>
      <c r="AH194" s="170"/>
    </row>
    <row r="195" spans="1:34" ht="6" customHeight="1" thickBot="1">
      <c r="A195" s="203"/>
      <c r="B195" s="101"/>
      <c r="C195" s="102"/>
      <c r="D195" s="103"/>
      <c r="E195" s="178" t="s">
        <v>21</v>
      </c>
      <c r="F195" s="179"/>
      <c r="G195" s="180"/>
      <c r="H195" s="175" t="s">
        <v>107</v>
      </c>
      <c r="I195" s="101"/>
      <c r="J195" s="102"/>
      <c r="K195" s="103"/>
      <c r="L195" s="190"/>
      <c r="M195" s="208"/>
      <c r="N195" s="208"/>
      <c r="O195" s="191"/>
      <c r="P195" s="152"/>
      <c r="Q195" s="152"/>
      <c r="R195" s="152"/>
      <c r="S195" s="152"/>
      <c r="T195" s="152"/>
      <c r="U195" s="152"/>
      <c r="V195" s="190"/>
      <c r="W195" s="191"/>
      <c r="X195" s="101"/>
      <c r="Y195" s="102"/>
      <c r="Z195" s="102"/>
      <c r="AA195" s="102"/>
      <c r="AB195" s="102"/>
      <c r="AC195" s="103"/>
      <c r="AD195" s="101"/>
      <c r="AE195" s="102"/>
      <c r="AF195" s="102"/>
      <c r="AG195" s="103"/>
      <c r="AH195" s="170"/>
    </row>
    <row r="196" spans="1:34" ht="6" customHeight="1" thickBot="1">
      <c r="A196" s="203"/>
      <c r="B196" s="101"/>
      <c r="C196" s="102"/>
      <c r="D196" s="103"/>
      <c r="E196" s="181"/>
      <c r="F196" s="182"/>
      <c r="G196" s="183"/>
      <c r="H196" s="176"/>
      <c r="I196" s="101"/>
      <c r="J196" s="102"/>
      <c r="K196" s="103"/>
      <c r="L196" s="190"/>
      <c r="M196" s="208"/>
      <c r="N196" s="208"/>
      <c r="O196" s="191"/>
      <c r="P196" s="152"/>
      <c r="Q196" s="152"/>
      <c r="R196" s="152"/>
      <c r="S196" s="152"/>
      <c r="T196" s="152"/>
      <c r="U196" s="152"/>
      <c r="V196" s="190"/>
      <c r="W196" s="191"/>
      <c r="X196" s="101"/>
      <c r="Y196" s="102"/>
      <c r="Z196" s="102"/>
      <c r="AA196" s="102"/>
      <c r="AB196" s="102"/>
      <c r="AC196" s="103"/>
      <c r="AD196" s="101"/>
      <c r="AE196" s="102"/>
      <c r="AF196" s="102"/>
      <c r="AG196" s="103"/>
      <c r="AH196" s="170"/>
    </row>
    <row r="197" spans="1:34" ht="6" customHeight="1" thickBot="1">
      <c r="A197" s="203"/>
      <c r="B197" s="104"/>
      <c r="C197" s="105"/>
      <c r="D197" s="106"/>
      <c r="E197" s="184"/>
      <c r="F197" s="185"/>
      <c r="G197" s="186"/>
      <c r="H197" s="177"/>
      <c r="I197" s="104"/>
      <c r="J197" s="105"/>
      <c r="K197" s="106"/>
      <c r="L197" s="209"/>
      <c r="M197" s="210"/>
      <c r="N197" s="210"/>
      <c r="O197" s="211"/>
      <c r="P197" s="152"/>
      <c r="Q197" s="152"/>
      <c r="R197" s="152"/>
      <c r="S197" s="152"/>
      <c r="T197" s="152"/>
      <c r="U197" s="152"/>
      <c r="V197" s="190"/>
      <c r="W197" s="191"/>
      <c r="X197" s="104"/>
      <c r="Y197" s="105"/>
      <c r="Z197" s="105"/>
      <c r="AA197" s="105"/>
      <c r="AB197" s="105"/>
      <c r="AC197" s="106"/>
      <c r="AD197" s="104"/>
      <c r="AE197" s="105"/>
      <c r="AF197" s="105"/>
      <c r="AG197" s="106"/>
      <c r="AH197" s="171"/>
    </row>
    <row r="198" spans="1:34" ht="6" customHeight="1" thickBot="1">
      <c r="A198" s="192" t="s">
        <v>41</v>
      </c>
      <c r="B198" s="323" t="s">
        <v>102</v>
      </c>
      <c r="C198" s="326" t="s">
        <v>65</v>
      </c>
      <c r="D198" s="329" t="s">
        <v>65</v>
      </c>
      <c r="E198" s="193" t="s">
        <v>108</v>
      </c>
      <c r="F198" s="196"/>
      <c r="G198" s="196"/>
      <c r="H198" s="213"/>
      <c r="I198" s="323"/>
      <c r="J198" s="326" t="s">
        <v>64</v>
      </c>
      <c r="K198" s="329" t="s">
        <v>65</v>
      </c>
      <c r="L198" s="216" t="s">
        <v>13</v>
      </c>
      <c r="M198" s="217"/>
      <c r="N198" s="222" t="s">
        <v>56</v>
      </c>
      <c r="O198" s="225"/>
      <c r="P198" s="109" t="s">
        <v>0</v>
      </c>
      <c r="Q198" s="109" t="s">
        <v>1</v>
      </c>
      <c r="R198" s="109" t="s">
        <v>2</v>
      </c>
      <c r="S198" s="109" t="s">
        <v>3</v>
      </c>
      <c r="T198" s="109" t="s">
        <v>6</v>
      </c>
      <c r="U198" s="109" t="s">
        <v>7</v>
      </c>
      <c r="V198" s="130" t="s">
        <v>8</v>
      </c>
      <c r="W198" s="133">
        <v>1</v>
      </c>
      <c r="X198" s="91" t="s">
        <v>78</v>
      </c>
      <c r="Y198" s="92"/>
      <c r="Z198" s="92"/>
      <c r="AA198" s="93"/>
      <c r="AB198" s="36"/>
      <c r="AC198" s="205" t="s">
        <v>85</v>
      </c>
      <c r="AD198" s="317" t="s">
        <v>88</v>
      </c>
      <c r="AE198" s="317"/>
      <c r="AF198" s="317"/>
      <c r="AG198" s="318"/>
      <c r="AH198" s="162" t="s">
        <v>15</v>
      </c>
    </row>
    <row r="199" spans="1:34" ht="6" customHeight="1" thickBot="1">
      <c r="A199" s="192"/>
      <c r="B199" s="324"/>
      <c r="C199" s="327"/>
      <c r="D199" s="330"/>
      <c r="E199" s="194"/>
      <c r="F199" s="197"/>
      <c r="G199" s="197"/>
      <c r="H199" s="214"/>
      <c r="I199" s="324"/>
      <c r="J199" s="327"/>
      <c r="K199" s="330"/>
      <c r="L199" s="218"/>
      <c r="M199" s="219"/>
      <c r="N199" s="223"/>
      <c r="O199" s="226"/>
      <c r="P199" s="110"/>
      <c r="Q199" s="110"/>
      <c r="R199" s="110"/>
      <c r="S199" s="110"/>
      <c r="T199" s="110"/>
      <c r="U199" s="110"/>
      <c r="V199" s="131"/>
      <c r="W199" s="134"/>
      <c r="X199" s="89"/>
      <c r="Y199" s="71"/>
      <c r="Z199" s="71"/>
      <c r="AA199" s="94"/>
      <c r="AB199" s="37"/>
      <c r="AC199" s="206"/>
      <c r="AD199" s="319"/>
      <c r="AE199" s="319"/>
      <c r="AF199" s="319"/>
      <c r="AG199" s="320"/>
      <c r="AH199" s="163"/>
    </row>
    <row r="200" spans="1:34" ht="6" customHeight="1" thickBot="1">
      <c r="A200" s="192"/>
      <c r="B200" s="324"/>
      <c r="C200" s="327"/>
      <c r="D200" s="330"/>
      <c r="E200" s="194"/>
      <c r="F200" s="197"/>
      <c r="G200" s="197"/>
      <c r="H200" s="214"/>
      <c r="I200" s="324"/>
      <c r="J200" s="327"/>
      <c r="K200" s="330"/>
      <c r="L200" s="218"/>
      <c r="M200" s="219"/>
      <c r="N200" s="223"/>
      <c r="O200" s="226"/>
      <c r="P200" s="116">
        <v>5</v>
      </c>
      <c r="Q200" s="116">
        <v>4</v>
      </c>
      <c r="R200" s="116">
        <v>4</v>
      </c>
      <c r="S200" s="116">
        <v>4</v>
      </c>
      <c r="T200" s="116">
        <v>4</v>
      </c>
      <c r="U200" s="116">
        <v>21</v>
      </c>
      <c r="V200" s="131"/>
      <c r="W200" s="134"/>
      <c r="X200" s="89"/>
      <c r="Y200" s="71"/>
      <c r="Z200" s="71"/>
      <c r="AA200" s="94"/>
      <c r="AB200" s="37"/>
      <c r="AC200" s="206"/>
      <c r="AD200" s="319"/>
      <c r="AE200" s="319"/>
      <c r="AF200" s="319"/>
      <c r="AG200" s="320"/>
      <c r="AH200" s="163"/>
    </row>
    <row r="201" spans="1:34" ht="6" customHeight="1" thickBot="1">
      <c r="A201" s="192"/>
      <c r="B201" s="324"/>
      <c r="C201" s="327"/>
      <c r="D201" s="330"/>
      <c r="E201" s="194"/>
      <c r="F201" s="197"/>
      <c r="G201" s="197"/>
      <c r="H201" s="214"/>
      <c r="I201" s="324"/>
      <c r="J201" s="327"/>
      <c r="K201" s="330"/>
      <c r="L201" s="220"/>
      <c r="M201" s="221"/>
      <c r="N201" s="224"/>
      <c r="O201" s="227"/>
      <c r="P201" s="116"/>
      <c r="Q201" s="116"/>
      <c r="R201" s="116"/>
      <c r="S201" s="116"/>
      <c r="T201" s="116"/>
      <c r="U201" s="116"/>
      <c r="V201" s="132"/>
      <c r="W201" s="135"/>
      <c r="X201" s="89"/>
      <c r="Y201" s="71"/>
      <c r="Z201" s="71"/>
      <c r="AA201" s="94"/>
      <c r="AB201" s="37"/>
      <c r="AC201" s="206"/>
      <c r="AD201" s="319"/>
      <c r="AE201" s="319"/>
      <c r="AF201" s="319"/>
      <c r="AG201" s="320"/>
      <c r="AH201" s="163"/>
    </row>
    <row r="202" spans="1:34" ht="6" customHeight="1" thickBot="1">
      <c r="A202" s="192"/>
      <c r="B202" s="324"/>
      <c r="C202" s="327"/>
      <c r="D202" s="330"/>
      <c r="E202" s="194"/>
      <c r="F202" s="197"/>
      <c r="G202" s="197"/>
      <c r="H202" s="214"/>
      <c r="I202" s="324"/>
      <c r="J202" s="327"/>
      <c r="K202" s="330"/>
      <c r="L202" s="238" t="s">
        <v>14</v>
      </c>
      <c r="M202" s="239"/>
      <c r="N202" s="239"/>
      <c r="O202" s="240"/>
      <c r="P202" s="116"/>
      <c r="Q202" s="116"/>
      <c r="R202" s="116"/>
      <c r="S202" s="116"/>
      <c r="T202" s="116"/>
      <c r="U202" s="116"/>
      <c r="V202" s="247" t="s">
        <v>9</v>
      </c>
      <c r="W202" s="155">
        <v>0</v>
      </c>
      <c r="X202" s="89"/>
      <c r="Y202" s="71"/>
      <c r="Z202" s="71"/>
      <c r="AA202" s="94"/>
      <c r="AB202" s="37"/>
      <c r="AC202" s="206"/>
      <c r="AD202" s="319"/>
      <c r="AE202" s="319"/>
      <c r="AF202" s="319"/>
      <c r="AG202" s="320"/>
      <c r="AH202" s="172" t="s">
        <v>15</v>
      </c>
    </row>
    <row r="203" spans="1:34" ht="6" customHeight="1" thickBot="1">
      <c r="A203" s="192"/>
      <c r="B203" s="324"/>
      <c r="C203" s="327"/>
      <c r="D203" s="330"/>
      <c r="E203" s="194"/>
      <c r="F203" s="197"/>
      <c r="G203" s="197"/>
      <c r="H203" s="214"/>
      <c r="I203" s="324"/>
      <c r="J203" s="327"/>
      <c r="K203" s="330"/>
      <c r="L203" s="241"/>
      <c r="M203" s="242"/>
      <c r="N203" s="242"/>
      <c r="O203" s="243"/>
      <c r="P203" s="117"/>
      <c r="Q203" s="117"/>
      <c r="R203" s="117"/>
      <c r="S203" s="117"/>
      <c r="T203" s="117"/>
      <c r="U203" s="117"/>
      <c r="V203" s="131"/>
      <c r="W203" s="134"/>
      <c r="X203" s="89"/>
      <c r="Y203" s="71"/>
      <c r="Z203" s="71"/>
      <c r="AA203" s="95"/>
      <c r="AB203" s="38"/>
      <c r="AC203" s="206"/>
      <c r="AD203" s="319"/>
      <c r="AE203" s="319"/>
      <c r="AF203" s="319"/>
      <c r="AG203" s="320"/>
      <c r="AH203" s="173"/>
    </row>
    <row r="204" spans="1:34" ht="6" customHeight="1" thickBot="1">
      <c r="A204" s="192"/>
      <c r="B204" s="324"/>
      <c r="C204" s="327"/>
      <c r="D204" s="330"/>
      <c r="E204" s="194"/>
      <c r="F204" s="197"/>
      <c r="G204" s="197"/>
      <c r="H204" s="214"/>
      <c r="I204" s="324"/>
      <c r="J204" s="327"/>
      <c r="K204" s="330"/>
      <c r="L204" s="241"/>
      <c r="M204" s="242"/>
      <c r="N204" s="242"/>
      <c r="O204" s="243"/>
      <c r="P204" s="231" t="s">
        <v>4</v>
      </c>
      <c r="Q204" s="231" t="s">
        <v>5</v>
      </c>
      <c r="R204" s="231" t="s">
        <v>11</v>
      </c>
      <c r="S204" s="231" t="s">
        <v>12</v>
      </c>
      <c r="T204" s="232" t="s">
        <v>15</v>
      </c>
      <c r="U204" s="233"/>
      <c r="V204" s="131"/>
      <c r="W204" s="134"/>
      <c r="X204" s="89" t="s">
        <v>86</v>
      </c>
      <c r="Y204" s="71"/>
      <c r="Z204" s="71"/>
      <c r="AA204" s="96"/>
      <c r="AB204" s="42"/>
      <c r="AC204" s="73"/>
      <c r="AD204" s="319"/>
      <c r="AE204" s="319"/>
      <c r="AF204" s="319"/>
      <c r="AG204" s="320"/>
      <c r="AH204" s="173"/>
    </row>
    <row r="205" spans="1:34" ht="6" customHeight="1" thickBot="1">
      <c r="A205" s="192"/>
      <c r="B205" s="324"/>
      <c r="C205" s="327"/>
      <c r="D205" s="330"/>
      <c r="E205" s="194"/>
      <c r="F205" s="197"/>
      <c r="G205" s="197"/>
      <c r="H205" s="214"/>
      <c r="I205" s="324"/>
      <c r="J205" s="327"/>
      <c r="K205" s="330"/>
      <c r="L205" s="241"/>
      <c r="M205" s="242"/>
      <c r="N205" s="242"/>
      <c r="O205" s="243"/>
      <c r="P205" s="110"/>
      <c r="Q205" s="110"/>
      <c r="R205" s="110"/>
      <c r="S205" s="110"/>
      <c r="T205" s="234"/>
      <c r="U205" s="235"/>
      <c r="V205" s="248"/>
      <c r="W205" s="156"/>
      <c r="X205" s="89"/>
      <c r="Y205" s="71"/>
      <c r="Z205" s="71"/>
      <c r="AA205" s="94"/>
      <c r="AB205" s="37"/>
      <c r="AC205" s="73"/>
      <c r="AD205" s="319"/>
      <c r="AE205" s="319"/>
      <c r="AF205" s="319"/>
      <c r="AG205" s="320"/>
      <c r="AH205" s="230"/>
    </row>
    <row r="206" spans="1:34" ht="6" customHeight="1" thickBot="1">
      <c r="A206" s="192"/>
      <c r="B206" s="324"/>
      <c r="C206" s="327"/>
      <c r="D206" s="330"/>
      <c r="E206" s="194"/>
      <c r="F206" s="197"/>
      <c r="G206" s="197"/>
      <c r="H206" s="214"/>
      <c r="I206" s="324"/>
      <c r="J206" s="327"/>
      <c r="K206" s="330"/>
      <c r="L206" s="241"/>
      <c r="M206" s="242"/>
      <c r="N206" s="242"/>
      <c r="O206" s="243"/>
      <c r="P206" s="116">
        <v>4</v>
      </c>
      <c r="Q206" s="116">
        <v>5</v>
      </c>
      <c r="R206" s="116">
        <v>4</v>
      </c>
      <c r="S206" s="116">
        <v>5</v>
      </c>
      <c r="T206" s="234"/>
      <c r="U206" s="235"/>
      <c r="V206" s="228" t="s">
        <v>10</v>
      </c>
      <c r="W206" s="157">
        <v>2</v>
      </c>
      <c r="X206" s="89"/>
      <c r="Y206" s="71"/>
      <c r="Z206" s="71"/>
      <c r="AA206" s="94"/>
      <c r="AB206" s="37"/>
      <c r="AC206" s="73"/>
      <c r="AD206" s="319"/>
      <c r="AE206" s="319"/>
      <c r="AF206" s="319"/>
      <c r="AG206" s="320"/>
      <c r="AH206" s="172" t="s">
        <v>15</v>
      </c>
    </row>
    <row r="207" spans="1:34" ht="6" customHeight="1" thickBot="1">
      <c r="A207" s="192"/>
      <c r="B207" s="324"/>
      <c r="C207" s="327"/>
      <c r="D207" s="330"/>
      <c r="E207" s="194"/>
      <c r="F207" s="197"/>
      <c r="G207" s="197"/>
      <c r="H207" s="214"/>
      <c r="I207" s="324"/>
      <c r="J207" s="327"/>
      <c r="K207" s="330"/>
      <c r="L207" s="241"/>
      <c r="M207" s="242"/>
      <c r="N207" s="242"/>
      <c r="O207" s="243"/>
      <c r="P207" s="116"/>
      <c r="Q207" s="116"/>
      <c r="R207" s="116"/>
      <c r="S207" s="116"/>
      <c r="T207" s="234"/>
      <c r="U207" s="235"/>
      <c r="V207" s="131"/>
      <c r="W207" s="134"/>
      <c r="X207" s="89"/>
      <c r="Y207" s="71"/>
      <c r="Z207" s="71"/>
      <c r="AA207" s="94"/>
      <c r="AB207" s="37"/>
      <c r="AC207" s="73"/>
      <c r="AD207" s="319"/>
      <c r="AE207" s="319"/>
      <c r="AF207" s="319"/>
      <c r="AG207" s="320"/>
      <c r="AH207" s="173"/>
    </row>
    <row r="208" spans="1:34" ht="6" customHeight="1" thickBot="1">
      <c r="A208" s="192"/>
      <c r="B208" s="324"/>
      <c r="C208" s="327"/>
      <c r="D208" s="330"/>
      <c r="E208" s="194"/>
      <c r="F208" s="197"/>
      <c r="G208" s="197"/>
      <c r="H208" s="214"/>
      <c r="I208" s="324"/>
      <c r="J208" s="327"/>
      <c r="K208" s="330"/>
      <c r="L208" s="241"/>
      <c r="M208" s="242"/>
      <c r="N208" s="242"/>
      <c r="O208" s="243"/>
      <c r="P208" s="116"/>
      <c r="Q208" s="116"/>
      <c r="R208" s="116"/>
      <c r="S208" s="116"/>
      <c r="T208" s="234"/>
      <c r="U208" s="235"/>
      <c r="V208" s="131"/>
      <c r="W208" s="134"/>
      <c r="X208" s="89"/>
      <c r="Y208" s="71"/>
      <c r="Z208" s="71"/>
      <c r="AA208" s="94"/>
      <c r="AB208" s="37"/>
      <c r="AC208" s="73"/>
      <c r="AD208" s="319"/>
      <c r="AE208" s="319"/>
      <c r="AF208" s="319"/>
      <c r="AG208" s="320"/>
      <c r="AH208" s="173"/>
    </row>
    <row r="209" spans="1:34" ht="6" customHeight="1" thickBot="1">
      <c r="A209" s="192"/>
      <c r="B209" s="325"/>
      <c r="C209" s="328"/>
      <c r="D209" s="331"/>
      <c r="E209" s="195"/>
      <c r="F209" s="198"/>
      <c r="G209" s="198"/>
      <c r="H209" s="215"/>
      <c r="I209" s="325"/>
      <c r="J209" s="328"/>
      <c r="K209" s="331"/>
      <c r="L209" s="244"/>
      <c r="M209" s="245"/>
      <c r="N209" s="245"/>
      <c r="O209" s="246"/>
      <c r="P209" s="212"/>
      <c r="Q209" s="212"/>
      <c r="R209" s="212"/>
      <c r="S209" s="212"/>
      <c r="T209" s="236"/>
      <c r="U209" s="237"/>
      <c r="V209" s="229"/>
      <c r="W209" s="158"/>
      <c r="X209" s="90"/>
      <c r="Y209" s="72"/>
      <c r="Z209" s="72"/>
      <c r="AA209" s="97"/>
      <c r="AB209" s="43"/>
      <c r="AC209" s="74"/>
      <c r="AD209" s="321"/>
      <c r="AE209" s="321"/>
      <c r="AF209" s="321"/>
      <c r="AG209" s="322"/>
      <c r="AH209" s="174"/>
    </row>
    <row r="210" spans="1:34" ht="6" customHeight="1" thickBot="1">
      <c r="A210" s="249">
        <v>11</v>
      </c>
      <c r="B210" s="293" t="str">
        <f>IF(VLOOKUP(A210,入力シート❷!A:B,2,FALSE)="ハイパーコース","ハイパー","")</f>
        <v/>
      </c>
      <c r="C210" s="296" t="str">
        <f>IF(VLOOKUP(A210,入力シート❷!A:B,2,FALSE)="アドバンストコース","アドバンスト","")</f>
        <v/>
      </c>
      <c r="D210" s="299" t="str">
        <f>IF(VLOOKUP(A210,入力シート❷!A:B,2,FALSE)="アグレッシブコース","アグレッシブ","")</f>
        <v/>
      </c>
      <c r="E210" s="250" t="str">
        <f>IF(VLOOKUP(A210,入力シート❷!A:C,3,FALSE)="A推薦(単願)","A推薦","")</f>
        <v/>
      </c>
      <c r="F210" s="253" t="str">
        <f>IF(VLOOKUP(A210,入力シート❷!A:C,3,FALSE)="B推薦(併願)","B推薦","")</f>
        <v/>
      </c>
      <c r="G210" s="253" t="str">
        <f>IF(VLOOKUP(A210,入力シート❷!A:C,3,FALSE)="C推薦(第一志望)","C推薦","")</f>
        <v/>
      </c>
      <c r="H210" s="256" t="str">
        <f>IF(VLOOKUP(A210,入力シート❷!A:C,3,FALSE)="併願優遇","併願優遇","")</f>
        <v/>
      </c>
      <c r="I210" s="293" t="str">
        <f>IF(VLOOKUP(A210,入力シート❷!A:D,4,FALSE)="学業特待Ⅰ","学業特待Ⅰ","")</f>
        <v/>
      </c>
      <c r="J210" s="296" t="str">
        <f>IF(VLOOKUP(A210,入力シート❷!A:D,4,FALSE)="学業特待Ⅱ","学業特待Ⅱ","")</f>
        <v/>
      </c>
      <c r="K210" s="299" t="str">
        <f>IF(VLOOKUP(A210,入力シート❷!A:D,4,FALSE)="学業特待Ⅲ","学業特待Ⅲ","")</f>
        <v/>
      </c>
      <c r="L210" s="277" t="str">
        <f>IF(OR(VLOOKUP(A210,入力シート❷!A:I,7,FALSE)="",VLOOKUP(A210,入力シート❷!A:I,8,FALSE)=""),"入力シート❷に入力してください",VLOOKUP(A210,入力シート❷!A:I,7,FALSE)&amp;"　"&amp;VLOOKUP(A210,入力シート❷!A:I,8,FALSE))</f>
        <v>入力シート❷に入力してください</v>
      </c>
      <c r="M210" s="278"/>
      <c r="N210" s="268" t="str">
        <f>IF(VLOOKUP(A210,入力シート❷!A:I,9,FALSE)="","",IF(VLOOKUP(A210,入力シート❷!A:I,9,FALSE)="女","",VLOOKUP(A210,入力シート❷!A:I,9,FALSE)))</f>
        <v/>
      </c>
      <c r="O210" s="271" t="str">
        <f>IF(VLOOKUP(A210,入力シート❷!A:I,9,FALSE)="","",IF(VLOOKUP(A210,入力シート❷!A:I,9,FALSE)="男","",VLOOKUP(A210,入力シート❷!A:I,9,FALSE)))</f>
        <v/>
      </c>
      <c r="P210" s="159" t="s">
        <v>0</v>
      </c>
      <c r="Q210" s="159" t="s">
        <v>1</v>
      </c>
      <c r="R210" s="159" t="s">
        <v>2</v>
      </c>
      <c r="S210" s="159" t="s">
        <v>3</v>
      </c>
      <c r="T210" s="159" t="s">
        <v>6</v>
      </c>
      <c r="U210" s="159" t="s">
        <v>7</v>
      </c>
      <c r="V210" s="153" t="s">
        <v>8</v>
      </c>
      <c r="W210" s="138" t="str">
        <f>IF(VLOOKUP(A210,入力シート❷!A:U,19,FALSE)="","",VLOOKUP(A210,入力シート❷!A:U,19,FALSE))</f>
        <v/>
      </c>
      <c r="X210" s="87" t="str">
        <f>IF(VLOOKUP(A210,入力シート❷!A:AF,22,FALSE)="","",VLOOKUP(A210,入力シート❷!A:AF,22,FALSE))</f>
        <v/>
      </c>
      <c r="Y210" s="66" t="str">
        <f>IF(VLOOKUP(A210,入力シート❷!A:AF,23,FALSE)="","",VLOOKUP(A210,入力シート❷!A:AF,23,FALSE))</f>
        <v/>
      </c>
      <c r="Z210" s="66" t="str">
        <f>IF(VLOOKUP(A210,入力シート❷!A:AF,24,FALSE)="","",VLOOKUP(A210,入力シート❷!A:AF,24,FALSE))</f>
        <v/>
      </c>
      <c r="AA210" s="66" t="str">
        <f>IF(VLOOKUP(A210,入力シート❷!A:AF,25,FALSE)="","",VLOOKUP(A210,入力シート❷!A:AF,25,FALSE))</f>
        <v/>
      </c>
      <c r="AB210" s="66" t="str">
        <f>IF(VLOOKUP(A210,入力シート❷!A:AF,26,FALSE)="","",VLOOKUP(A210,入力シート❷!A:AF,26,FALSE))</f>
        <v/>
      </c>
      <c r="AC210" s="77" t="str">
        <f>IF(VLOOKUP(A210,入力シート❷!A:AF,27,FALSE)="","",VLOOKUP(A210,入力シート❷!A:AF,27,FALSE))</f>
        <v/>
      </c>
      <c r="AD210" s="81" t="str">
        <f>IF(VLOOKUP(A210,入力シート❷!A:AG,33,FALSE)="","必要な場合、入力シート❷に入力してください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必要な場合、入力シート❷に入力してください",VLOOKUP(A210,入力シート❷!A:AG,33,FALSE))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10" s="81"/>
      <c r="AF210" s="81"/>
      <c r="AG210" s="82"/>
      <c r="AH210" s="164" t="s">
        <v>15</v>
      </c>
    </row>
    <row r="211" spans="1:34" ht="6" customHeight="1" thickBot="1">
      <c r="A211" s="249"/>
      <c r="B211" s="294"/>
      <c r="C211" s="297"/>
      <c r="D211" s="300"/>
      <c r="E211" s="251"/>
      <c r="F211" s="254"/>
      <c r="G211" s="254"/>
      <c r="H211" s="257"/>
      <c r="I211" s="294"/>
      <c r="J211" s="297"/>
      <c r="K211" s="300"/>
      <c r="L211" s="279"/>
      <c r="M211" s="280"/>
      <c r="N211" s="269"/>
      <c r="O211" s="272"/>
      <c r="P211" s="115"/>
      <c r="Q211" s="115"/>
      <c r="R211" s="115"/>
      <c r="S211" s="115"/>
      <c r="T211" s="115"/>
      <c r="U211" s="115"/>
      <c r="V211" s="124"/>
      <c r="W211" s="121"/>
      <c r="X211" s="75"/>
      <c r="Y211" s="67"/>
      <c r="Z211" s="67"/>
      <c r="AA211" s="67"/>
      <c r="AB211" s="67"/>
      <c r="AC211" s="78"/>
      <c r="AD211" s="83"/>
      <c r="AE211" s="83"/>
      <c r="AF211" s="83"/>
      <c r="AG211" s="84"/>
      <c r="AH211" s="165"/>
    </row>
    <row r="212" spans="1:34" ht="6" customHeight="1" thickBot="1">
      <c r="A212" s="249"/>
      <c r="B212" s="294"/>
      <c r="C212" s="297"/>
      <c r="D212" s="300"/>
      <c r="E212" s="251"/>
      <c r="F212" s="254"/>
      <c r="G212" s="254"/>
      <c r="H212" s="257"/>
      <c r="I212" s="294"/>
      <c r="J212" s="297"/>
      <c r="K212" s="300"/>
      <c r="L212" s="279"/>
      <c r="M212" s="280"/>
      <c r="N212" s="269"/>
      <c r="O212" s="272"/>
      <c r="P212" s="107" t="str">
        <f>IF(VLOOKUP(A210,入力シート❷!A:U,10,FALSE)="","",VLOOKUP(A210,入力シート❷!A:U,10,FALSE))</f>
        <v/>
      </c>
      <c r="Q212" s="107" t="str">
        <f>IF(VLOOKUP(A210,入力シート❷!A:U,11,FALSE)="","",VLOOKUP(A210,入力シート❷!A:U,11,FALSE))</f>
        <v/>
      </c>
      <c r="R212" s="107" t="str">
        <f>IF(VLOOKUP(A210,入力シート❷!A:U,12,FALSE)="","",VLOOKUP(A210,入力シート❷!A:U,12,FALSE))</f>
        <v/>
      </c>
      <c r="S212" s="107" t="str">
        <f>IF(VLOOKUP(A210,入力シート❷!A:U,13,FALSE)="","",VLOOKUP(A210,入力シート❷!A:U,13,FALSE))</f>
        <v/>
      </c>
      <c r="T212" s="107" t="str">
        <f>IF(VLOOKUP(A210,入力シート❷!A:U,18,FALSE)="","",VLOOKUP(A210,入力シート❷!A:U,18,FALSE))</f>
        <v/>
      </c>
      <c r="U212" s="107" t="str">
        <f>IF(SUM(P212:T212)=0,"",SUM(P212:T212))</f>
        <v/>
      </c>
      <c r="V212" s="124"/>
      <c r="W212" s="121"/>
      <c r="X212" s="75"/>
      <c r="Y212" s="67"/>
      <c r="Z212" s="67"/>
      <c r="AA212" s="67"/>
      <c r="AB212" s="67"/>
      <c r="AC212" s="78"/>
      <c r="AD212" s="83"/>
      <c r="AE212" s="83"/>
      <c r="AF212" s="83"/>
      <c r="AG212" s="84"/>
      <c r="AH212" s="165"/>
    </row>
    <row r="213" spans="1:34" ht="6" customHeight="1" thickBot="1">
      <c r="A213" s="249"/>
      <c r="B213" s="294"/>
      <c r="C213" s="297"/>
      <c r="D213" s="300"/>
      <c r="E213" s="251"/>
      <c r="F213" s="254"/>
      <c r="G213" s="254"/>
      <c r="H213" s="257"/>
      <c r="I213" s="294"/>
      <c r="J213" s="297"/>
      <c r="K213" s="300"/>
      <c r="L213" s="281"/>
      <c r="M213" s="282"/>
      <c r="N213" s="270"/>
      <c r="O213" s="273"/>
      <c r="P213" s="107"/>
      <c r="Q213" s="107"/>
      <c r="R213" s="107"/>
      <c r="S213" s="107"/>
      <c r="T213" s="107"/>
      <c r="U213" s="107"/>
      <c r="V213" s="154"/>
      <c r="W213" s="139"/>
      <c r="X213" s="75"/>
      <c r="Y213" s="67"/>
      <c r="Z213" s="67"/>
      <c r="AA213" s="67"/>
      <c r="AB213" s="67"/>
      <c r="AC213" s="78"/>
      <c r="AD213" s="83"/>
      <c r="AE213" s="83"/>
      <c r="AF213" s="83"/>
      <c r="AG213" s="84"/>
      <c r="AH213" s="166"/>
    </row>
    <row r="214" spans="1:34" ht="6" customHeight="1" thickBot="1">
      <c r="A214" s="249"/>
      <c r="B214" s="294"/>
      <c r="C214" s="297"/>
      <c r="D214" s="300"/>
      <c r="E214" s="251"/>
      <c r="F214" s="254"/>
      <c r="G214" s="254"/>
      <c r="H214" s="257"/>
      <c r="I214" s="294"/>
      <c r="J214" s="297"/>
      <c r="K214" s="300"/>
      <c r="L214" s="259" t="str">
        <f>IF(OR(VLOOKUP(A210,入力シート❷!A:I,5,FALSE)="",VLOOKUP(A210,入力シート❷!A:I,6,FALSE)=""),"入力シート❷に入力してください",VLOOKUP(A210,入力シート❷!A:I,5,FALSE)&amp;"　"&amp;VLOOKUP(A210,入力シート❷!A:I,6,FALSE))</f>
        <v>入力シート❷に入力してください</v>
      </c>
      <c r="M214" s="260"/>
      <c r="N214" s="260"/>
      <c r="O214" s="261"/>
      <c r="P214" s="107"/>
      <c r="Q214" s="107"/>
      <c r="R214" s="107"/>
      <c r="S214" s="107"/>
      <c r="T214" s="107"/>
      <c r="U214" s="107"/>
      <c r="V214" s="136" t="s">
        <v>9</v>
      </c>
      <c r="W214" s="128" t="str">
        <f>IF(VLOOKUP(A210,入力シート❷!A:U,20,FALSE)="","",VLOOKUP(A210,入力シート❷!A:U,20,FALSE))</f>
        <v/>
      </c>
      <c r="X214" s="75"/>
      <c r="Y214" s="67"/>
      <c r="Z214" s="67"/>
      <c r="AA214" s="67"/>
      <c r="AB214" s="67"/>
      <c r="AC214" s="78"/>
      <c r="AD214" s="83"/>
      <c r="AE214" s="83"/>
      <c r="AF214" s="83"/>
      <c r="AG214" s="84"/>
      <c r="AH214" s="167" t="s">
        <v>15</v>
      </c>
    </row>
    <row r="215" spans="1:34" ht="6" customHeight="1" thickBot="1">
      <c r="A215" s="249"/>
      <c r="B215" s="294"/>
      <c r="C215" s="297"/>
      <c r="D215" s="300"/>
      <c r="E215" s="251"/>
      <c r="F215" s="254"/>
      <c r="G215" s="254"/>
      <c r="H215" s="257"/>
      <c r="I215" s="294"/>
      <c r="J215" s="297"/>
      <c r="K215" s="300"/>
      <c r="L215" s="262"/>
      <c r="M215" s="263"/>
      <c r="N215" s="263"/>
      <c r="O215" s="264"/>
      <c r="P215" s="113"/>
      <c r="Q215" s="113"/>
      <c r="R215" s="113"/>
      <c r="S215" s="113"/>
      <c r="T215" s="113"/>
      <c r="U215" s="113"/>
      <c r="V215" s="124"/>
      <c r="W215" s="121"/>
      <c r="X215" s="75"/>
      <c r="Y215" s="67"/>
      <c r="Z215" s="67"/>
      <c r="AA215" s="67"/>
      <c r="AB215" s="67"/>
      <c r="AC215" s="78"/>
      <c r="AD215" s="83"/>
      <c r="AE215" s="83"/>
      <c r="AF215" s="83"/>
      <c r="AG215" s="84"/>
      <c r="AH215" s="165"/>
    </row>
    <row r="216" spans="1:34" ht="6" customHeight="1" thickBot="1">
      <c r="A216" s="249"/>
      <c r="B216" s="294"/>
      <c r="C216" s="297"/>
      <c r="D216" s="300"/>
      <c r="E216" s="251"/>
      <c r="F216" s="254"/>
      <c r="G216" s="254"/>
      <c r="H216" s="257"/>
      <c r="I216" s="294"/>
      <c r="J216" s="297"/>
      <c r="K216" s="300"/>
      <c r="L216" s="262"/>
      <c r="M216" s="263"/>
      <c r="N216" s="263"/>
      <c r="O216" s="264"/>
      <c r="P216" s="114" t="s">
        <v>4</v>
      </c>
      <c r="Q216" s="114" t="s">
        <v>5</v>
      </c>
      <c r="R216" s="114" t="s">
        <v>11</v>
      </c>
      <c r="S216" s="114" t="s">
        <v>12</v>
      </c>
      <c r="T216" s="126" t="s">
        <v>15</v>
      </c>
      <c r="U216" s="16"/>
      <c r="V216" s="124"/>
      <c r="W216" s="121"/>
      <c r="X216" s="75" t="str">
        <f>IF(VLOOKUP(A210,入力シート❷!A:AF,28,FALSE)="","",VLOOKUP(A210,入力シート❷!A:AF,28,FALSE))</f>
        <v/>
      </c>
      <c r="Y216" s="67" t="str">
        <f>IF(VLOOKUP(A210,入力シート❷!A:AF,29,FALSE)="","",VLOOKUP(A210,入力シート❷!A:AF,29,FALSE))</f>
        <v/>
      </c>
      <c r="Z216" s="67" t="str">
        <f>IF(VLOOKUP(A210,入力シート❷!A:AF,30,FALSE)="","",VLOOKUP(A210,入力シート❷!A:AF,30,FALSE))</f>
        <v/>
      </c>
      <c r="AA216" s="67" t="str">
        <f>IF(VLOOKUP(A210,入力シート❷!A:AF,31,FALSE)="","",VLOOKUP(A210,入力シート❷!A:AF,31,FALSE))</f>
        <v/>
      </c>
      <c r="AB216" s="67" t="str">
        <f>IF(VLOOKUP(A210,入力シート❷!A:AF,32,FALSE)="","",VLOOKUP(A210,入力シート❷!A:AF,32,FALSE))</f>
        <v/>
      </c>
      <c r="AC216" s="69"/>
      <c r="AD216" s="83"/>
      <c r="AE216" s="83"/>
      <c r="AF216" s="83"/>
      <c r="AG216" s="84"/>
      <c r="AH216" s="165"/>
    </row>
    <row r="217" spans="1:34" ht="6" customHeight="1" thickBot="1">
      <c r="A217" s="249"/>
      <c r="B217" s="294"/>
      <c r="C217" s="297"/>
      <c r="D217" s="300"/>
      <c r="E217" s="251"/>
      <c r="F217" s="254"/>
      <c r="G217" s="254"/>
      <c r="H217" s="257"/>
      <c r="I217" s="294"/>
      <c r="J217" s="297"/>
      <c r="K217" s="300"/>
      <c r="L217" s="262"/>
      <c r="M217" s="263"/>
      <c r="N217" s="263"/>
      <c r="O217" s="264"/>
      <c r="P217" s="115"/>
      <c r="Q217" s="115"/>
      <c r="R217" s="115"/>
      <c r="S217" s="115"/>
      <c r="T217" s="127"/>
      <c r="U217" s="17"/>
      <c r="V217" s="137"/>
      <c r="W217" s="129"/>
      <c r="X217" s="75"/>
      <c r="Y217" s="67"/>
      <c r="Z217" s="67"/>
      <c r="AA217" s="67"/>
      <c r="AB217" s="67"/>
      <c r="AC217" s="69"/>
      <c r="AD217" s="83"/>
      <c r="AE217" s="83"/>
      <c r="AF217" s="83"/>
      <c r="AG217" s="84"/>
      <c r="AH217" s="166"/>
    </row>
    <row r="218" spans="1:34" ht="6" customHeight="1" thickBot="1">
      <c r="A218" s="249"/>
      <c r="B218" s="294"/>
      <c r="C218" s="297"/>
      <c r="D218" s="300"/>
      <c r="E218" s="251"/>
      <c r="F218" s="254"/>
      <c r="G218" s="254"/>
      <c r="H218" s="257"/>
      <c r="I218" s="294"/>
      <c r="J218" s="297"/>
      <c r="K218" s="300"/>
      <c r="L218" s="262"/>
      <c r="M218" s="263"/>
      <c r="N218" s="263"/>
      <c r="O218" s="264"/>
      <c r="P218" s="107" t="str">
        <f>IF(VLOOKUP(A210,入力シート❷!A:U,14,FALSE)="","",VLOOKUP(A210,入力シート❷!A:U,14,FALSE))</f>
        <v/>
      </c>
      <c r="Q218" s="107" t="str">
        <f>IF(VLOOKUP(A210,入力シート❷!A:U,15,FALSE)="","",VLOOKUP(A210,入力シート❷!A:U,15,FALSE))</f>
        <v/>
      </c>
      <c r="R218" s="107" t="str">
        <f>IF(VLOOKUP(A210,入力シート❷!A:U,16,FALSE)="","",VLOOKUP(A210,入力シート❷!A:U,16,FALSE))</f>
        <v/>
      </c>
      <c r="S218" s="107" t="str">
        <f>IF(VLOOKUP(A210,入力シート❷!A:U,17,FALSE)="","",VLOOKUP(A210,入力シート❷!A:U,17,FALSE))</f>
        <v/>
      </c>
      <c r="T218" s="127"/>
      <c r="U218" s="17"/>
      <c r="V218" s="123" t="s">
        <v>10</v>
      </c>
      <c r="W218" s="120" t="str">
        <f>IF(VLOOKUP(A210,入力シート❷!A:U,21,FALSE)="","",VLOOKUP(A210,入力シート❷!A:U,21,FALSE))</f>
        <v/>
      </c>
      <c r="X218" s="75"/>
      <c r="Y218" s="67"/>
      <c r="Z218" s="67"/>
      <c r="AA218" s="67"/>
      <c r="AB218" s="67"/>
      <c r="AC218" s="69"/>
      <c r="AD218" s="83"/>
      <c r="AE218" s="83"/>
      <c r="AF218" s="83"/>
      <c r="AG218" s="84"/>
      <c r="AH218" s="167" t="s">
        <v>15</v>
      </c>
    </row>
    <row r="219" spans="1:34" ht="6" customHeight="1" thickBot="1">
      <c r="A219" s="249"/>
      <c r="B219" s="294"/>
      <c r="C219" s="297"/>
      <c r="D219" s="300"/>
      <c r="E219" s="251"/>
      <c r="F219" s="254"/>
      <c r="G219" s="254"/>
      <c r="H219" s="257"/>
      <c r="I219" s="294"/>
      <c r="J219" s="297"/>
      <c r="K219" s="300"/>
      <c r="L219" s="262"/>
      <c r="M219" s="263"/>
      <c r="N219" s="263"/>
      <c r="O219" s="264"/>
      <c r="P219" s="107"/>
      <c r="Q219" s="107"/>
      <c r="R219" s="107"/>
      <c r="S219" s="107"/>
      <c r="T219" s="111" t="str">
        <f>VLOOKUP(A210,■■■!A:BN,66)</f>
        <v/>
      </c>
      <c r="U219" s="118">
        <f>VLOOKUP(A210,■■■!A:BA,53)</f>
        <v>0</v>
      </c>
      <c r="V219" s="124"/>
      <c r="W219" s="121"/>
      <c r="X219" s="75"/>
      <c r="Y219" s="67"/>
      <c r="Z219" s="67"/>
      <c r="AA219" s="67"/>
      <c r="AB219" s="67"/>
      <c r="AC219" s="69"/>
      <c r="AD219" s="83"/>
      <c r="AE219" s="83"/>
      <c r="AF219" s="83"/>
      <c r="AG219" s="84"/>
      <c r="AH219" s="165"/>
    </row>
    <row r="220" spans="1:34" ht="6" customHeight="1" thickBot="1">
      <c r="A220" s="249"/>
      <c r="B220" s="294"/>
      <c r="C220" s="297"/>
      <c r="D220" s="300"/>
      <c r="E220" s="251"/>
      <c r="F220" s="254"/>
      <c r="G220" s="254"/>
      <c r="H220" s="257"/>
      <c r="I220" s="294"/>
      <c r="J220" s="297"/>
      <c r="K220" s="300"/>
      <c r="L220" s="262"/>
      <c r="M220" s="263"/>
      <c r="N220" s="263"/>
      <c r="O220" s="264"/>
      <c r="P220" s="107"/>
      <c r="Q220" s="107"/>
      <c r="R220" s="107"/>
      <c r="S220" s="107"/>
      <c r="T220" s="111"/>
      <c r="U220" s="118"/>
      <c r="V220" s="124"/>
      <c r="W220" s="121"/>
      <c r="X220" s="75"/>
      <c r="Y220" s="67"/>
      <c r="Z220" s="67"/>
      <c r="AA220" s="67"/>
      <c r="AB220" s="67"/>
      <c r="AC220" s="69"/>
      <c r="AD220" s="83"/>
      <c r="AE220" s="83"/>
      <c r="AF220" s="83"/>
      <c r="AG220" s="84"/>
      <c r="AH220" s="165"/>
    </row>
    <row r="221" spans="1:34" ht="6" customHeight="1" thickBot="1">
      <c r="A221" s="249"/>
      <c r="B221" s="295"/>
      <c r="C221" s="298"/>
      <c r="D221" s="301"/>
      <c r="E221" s="252"/>
      <c r="F221" s="255"/>
      <c r="G221" s="255"/>
      <c r="H221" s="258"/>
      <c r="I221" s="295"/>
      <c r="J221" s="298"/>
      <c r="K221" s="301"/>
      <c r="L221" s="265"/>
      <c r="M221" s="266"/>
      <c r="N221" s="266"/>
      <c r="O221" s="267"/>
      <c r="P221" s="108"/>
      <c r="Q221" s="108"/>
      <c r="R221" s="108"/>
      <c r="S221" s="108"/>
      <c r="T221" s="112"/>
      <c r="U221" s="119"/>
      <c r="V221" s="125"/>
      <c r="W221" s="122"/>
      <c r="X221" s="76"/>
      <c r="Y221" s="68"/>
      <c r="Z221" s="68"/>
      <c r="AA221" s="68"/>
      <c r="AB221" s="68"/>
      <c r="AC221" s="70"/>
      <c r="AD221" s="85"/>
      <c r="AE221" s="85"/>
      <c r="AF221" s="85"/>
      <c r="AG221" s="86"/>
      <c r="AH221" s="168"/>
    </row>
    <row r="222" spans="1:34" ht="6" customHeight="1" thickBot="1">
      <c r="A222" s="249">
        <v>12</v>
      </c>
      <c r="B222" s="293" t="str">
        <f>IF(VLOOKUP(A222,入力シート❷!A:B,2,FALSE)="ハイパーコース","ハイパー","")</f>
        <v/>
      </c>
      <c r="C222" s="296" t="str">
        <f>IF(VLOOKUP(A222,入力シート❷!A:B,2,FALSE)="アドバンストコース","アドバンスト","")</f>
        <v/>
      </c>
      <c r="D222" s="299" t="str">
        <f>IF(VLOOKUP(A222,入力シート❷!A:B,2,FALSE)="アグレッシブコース","アグレッシブ","")</f>
        <v/>
      </c>
      <c r="E222" s="250" t="str">
        <f>IF(VLOOKUP(A222,入力シート❷!A:C,3,FALSE)="A推薦(単願)","A推薦","")</f>
        <v/>
      </c>
      <c r="F222" s="253" t="str">
        <f>IF(VLOOKUP(A222,入力シート❷!A:C,3,FALSE)="B推薦(併願)","B推薦","")</f>
        <v/>
      </c>
      <c r="G222" s="253" t="str">
        <f>IF(VLOOKUP(A222,入力シート❷!A:C,3,FALSE)="C推薦(第一志望)","C推薦","")</f>
        <v/>
      </c>
      <c r="H222" s="256" t="str">
        <f>IF(VLOOKUP(A222,入力シート❷!A:C,3,FALSE)="併願優遇","併願優遇","")</f>
        <v/>
      </c>
      <c r="I222" s="293" t="str">
        <f>IF(VLOOKUP(A222,入力シート❷!A:D,4,FALSE)="学業特待Ⅰ","学業特待Ⅰ","")</f>
        <v/>
      </c>
      <c r="J222" s="296" t="str">
        <f>IF(VLOOKUP(A222,入力シート❷!A:D,4,FALSE)="学業特待Ⅱ","学業特待Ⅱ","")</f>
        <v/>
      </c>
      <c r="K222" s="299" t="str">
        <f>IF(VLOOKUP(A222,入力シート❷!A:D,4,FALSE)="学業特待Ⅲ","学業特待Ⅲ","")</f>
        <v/>
      </c>
      <c r="L222" s="277" t="str">
        <f>IF(OR(VLOOKUP(A222,入力シート❷!A:I,7,FALSE)="",VLOOKUP(A222,入力シート❷!A:I,8,FALSE)=""),"入力シート❷に入力してください",VLOOKUP(A222,入力シート❷!A:I,7,FALSE)&amp;"　"&amp;VLOOKUP(A222,入力シート❷!A:I,8,FALSE))</f>
        <v>入力シート❷に入力してください</v>
      </c>
      <c r="M222" s="278"/>
      <c r="N222" s="268" t="str">
        <f>IF(VLOOKUP(A222,入力シート❷!A:I,9,FALSE)="","",IF(VLOOKUP(A222,入力シート❷!A:I,9,FALSE)="女","",VLOOKUP(A222,入力シート❷!A:I,9,FALSE)))</f>
        <v/>
      </c>
      <c r="O222" s="271" t="str">
        <f>IF(VLOOKUP(A222,入力シート❷!A:I,9,FALSE)="","",IF(VLOOKUP(A222,入力シート❷!A:I,9,FALSE)="男","",VLOOKUP(A222,入力シート❷!A:I,9,FALSE)))</f>
        <v/>
      </c>
      <c r="P222" s="159" t="s">
        <v>0</v>
      </c>
      <c r="Q222" s="159" t="s">
        <v>1</v>
      </c>
      <c r="R222" s="159" t="s">
        <v>2</v>
      </c>
      <c r="S222" s="159" t="s">
        <v>3</v>
      </c>
      <c r="T222" s="159" t="s">
        <v>6</v>
      </c>
      <c r="U222" s="159" t="s">
        <v>7</v>
      </c>
      <c r="V222" s="153" t="s">
        <v>8</v>
      </c>
      <c r="W222" s="138" t="str">
        <f>IF(VLOOKUP(A222,入力シート❷!A:U,19,FALSE)="","",VLOOKUP(A222,入力シート❷!A:U,19,FALSE))</f>
        <v/>
      </c>
      <c r="X222" s="87" t="str">
        <f>IF(VLOOKUP(A222,入力シート❷!A:AF,22,FALSE)="","",VLOOKUP(A222,入力シート❷!A:AF,22,FALSE))</f>
        <v/>
      </c>
      <c r="Y222" s="66" t="str">
        <f>IF(VLOOKUP(A222,入力シート❷!A:AF,23,FALSE)="","",VLOOKUP(A222,入力シート❷!A:AF,23,FALSE))</f>
        <v/>
      </c>
      <c r="Z222" s="66" t="str">
        <f>IF(VLOOKUP(A222,入力シート❷!A:AF,24,FALSE)="","",VLOOKUP(A222,入力シート❷!A:AF,24,FALSE))</f>
        <v/>
      </c>
      <c r="AA222" s="66" t="str">
        <f>IF(VLOOKUP(A222,入力シート❷!A:AF,25,FALSE)="","",VLOOKUP(A222,入力シート❷!A:AF,25,FALSE))</f>
        <v/>
      </c>
      <c r="AB222" s="66" t="str">
        <f>IF(VLOOKUP(A222,入力シート❷!A:AF,26,FALSE)="","",VLOOKUP(A222,入力シート❷!A:AF,26,FALSE))</f>
        <v/>
      </c>
      <c r="AC222" s="77" t="str">
        <f>IF(VLOOKUP(A222,入力シート❷!A:AF,27,FALSE)="","",VLOOKUP(A222,入力シート❷!A:AF,27,FALSE))</f>
        <v/>
      </c>
      <c r="AD222" s="81" t="str">
        <f>IF(VLOOKUP(A222,入力シート❷!A:AG,33,FALSE)="","必要な場合、入力シート❷に入力してください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必要な場合、入力シート❷に入力してください",VLOOKUP(A222,入力シート❷!A:AG,33,FALSE))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22" s="81"/>
      <c r="AF222" s="81"/>
      <c r="AG222" s="82"/>
      <c r="AH222" s="164" t="s">
        <v>15</v>
      </c>
    </row>
    <row r="223" spans="1:34" ht="6" customHeight="1" thickBot="1">
      <c r="A223" s="249"/>
      <c r="B223" s="294"/>
      <c r="C223" s="297"/>
      <c r="D223" s="300"/>
      <c r="E223" s="251"/>
      <c r="F223" s="254"/>
      <c r="G223" s="254"/>
      <c r="H223" s="257"/>
      <c r="I223" s="294"/>
      <c r="J223" s="297"/>
      <c r="K223" s="300"/>
      <c r="L223" s="279"/>
      <c r="M223" s="280"/>
      <c r="N223" s="269"/>
      <c r="O223" s="272"/>
      <c r="P223" s="115"/>
      <c r="Q223" s="115"/>
      <c r="R223" s="115"/>
      <c r="S223" s="115"/>
      <c r="T223" s="115"/>
      <c r="U223" s="115"/>
      <c r="V223" s="124"/>
      <c r="W223" s="121"/>
      <c r="X223" s="75"/>
      <c r="Y223" s="67"/>
      <c r="Z223" s="67"/>
      <c r="AA223" s="67"/>
      <c r="AB223" s="67"/>
      <c r="AC223" s="78"/>
      <c r="AD223" s="83"/>
      <c r="AE223" s="83"/>
      <c r="AF223" s="83"/>
      <c r="AG223" s="84"/>
      <c r="AH223" s="165"/>
    </row>
    <row r="224" spans="1:34" ht="6" customHeight="1" thickBot="1">
      <c r="A224" s="249"/>
      <c r="B224" s="294"/>
      <c r="C224" s="297"/>
      <c r="D224" s="300"/>
      <c r="E224" s="251"/>
      <c r="F224" s="254"/>
      <c r="G224" s="254"/>
      <c r="H224" s="257"/>
      <c r="I224" s="294"/>
      <c r="J224" s="297"/>
      <c r="K224" s="300"/>
      <c r="L224" s="279"/>
      <c r="M224" s="280"/>
      <c r="N224" s="269"/>
      <c r="O224" s="272"/>
      <c r="P224" s="107" t="str">
        <f>IF(VLOOKUP(A222,入力シート❷!A:U,10,FALSE)="","",VLOOKUP(A222,入力シート❷!A:U,10,FALSE))</f>
        <v/>
      </c>
      <c r="Q224" s="107" t="str">
        <f>IF(VLOOKUP(A222,入力シート❷!A:U,11,FALSE)="","",VLOOKUP(A222,入力シート❷!A:U,11,FALSE))</f>
        <v/>
      </c>
      <c r="R224" s="107" t="str">
        <f>IF(VLOOKUP(A222,入力シート❷!A:U,12,FALSE)="","",VLOOKUP(A222,入力シート❷!A:U,12,FALSE))</f>
        <v/>
      </c>
      <c r="S224" s="107" t="str">
        <f>IF(VLOOKUP(A222,入力シート❷!A:U,13,FALSE)="","",VLOOKUP(A222,入力シート❷!A:U,13,FALSE))</f>
        <v/>
      </c>
      <c r="T224" s="107" t="str">
        <f>IF(VLOOKUP(A222,入力シート❷!A:U,18,FALSE)="","",VLOOKUP(A222,入力シート❷!A:U,18,FALSE))</f>
        <v/>
      </c>
      <c r="U224" s="107" t="str">
        <f>IF(SUM(P224:T224)=0,"",SUM(P224:T224))</f>
        <v/>
      </c>
      <c r="V224" s="124"/>
      <c r="W224" s="121"/>
      <c r="X224" s="75"/>
      <c r="Y224" s="67"/>
      <c r="Z224" s="67"/>
      <c r="AA224" s="67"/>
      <c r="AB224" s="67"/>
      <c r="AC224" s="78"/>
      <c r="AD224" s="83"/>
      <c r="AE224" s="83"/>
      <c r="AF224" s="83"/>
      <c r="AG224" s="84"/>
      <c r="AH224" s="165"/>
    </row>
    <row r="225" spans="1:34" ht="6" customHeight="1" thickBot="1">
      <c r="A225" s="249"/>
      <c r="B225" s="294"/>
      <c r="C225" s="297"/>
      <c r="D225" s="300"/>
      <c r="E225" s="251"/>
      <c r="F225" s="254"/>
      <c r="G225" s="254"/>
      <c r="H225" s="257"/>
      <c r="I225" s="294"/>
      <c r="J225" s="297"/>
      <c r="K225" s="300"/>
      <c r="L225" s="281"/>
      <c r="M225" s="282"/>
      <c r="N225" s="270"/>
      <c r="O225" s="273"/>
      <c r="P225" s="107"/>
      <c r="Q225" s="107"/>
      <c r="R225" s="107"/>
      <c r="S225" s="107"/>
      <c r="T225" s="107"/>
      <c r="U225" s="107"/>
      <c r="V225" s="154"/>
      <c r="W225" s="139"/>
      <c r="X225" s="75"/>
      <c r="Y225" s="67"/>
      <c r="Z225" s="67"/>
      <c r="AA225" s="67"/>
      <c r="AB225" s="67"/>
      <c r="AC225" s="78"/>
      <c r="AD225" s="83"/>
      <c r="AE225" s="83"/>
      <c r="AF225" s="83"/>
      <c r="AG225" s="84"/>
      <c r="AH225" s="166"/>
    </row>
    <row r="226" spans="1:34" ht="6" customHeight="1" thickBot="1">
      <c r="A226" s="249"/>
      <c r="B226" s="294"/>
      <c r="C226" s="297"/>
      <c r="D226" s="300"/>
      <c r="E226" s="251"/>
      <c r="F226" s="254"/>
      <c r="G226" s="254"/>
      <c r="H226" s="257"/>
      <c r="I226" s="294"/>
      <c r="J226" s="297"/>
      <c r="K226" s="300"/>
      <c r="L226" s="259" t="str">
        <f>IF(OR(VLOOKUP(A222,入力シート❷!A:I,5,FALSE)="",VLOOKUP(A222,入力シート❷!A:I,6,FALSE)=""),"入力シート❷に入力してください",VLOOKUP(A222,入力シート❷!A:I,5,FALSE)&amp;"　"&amp;VLOOKUP(A222,入力シート❷!A:I,6,FALSE))</f>
        <v>入力シート❷に入力してください</v>
      </c>
      <c r="M226" s="260"/>
      <c r="N226" s="260"/>
      <c r="O226" s="261"/>
      <c r="P226" s="107"/>
      <c r="Q226" s="107"/>
      <c r="R226" s="107"/>
      <c r="S226" s="107"/>
      <c r="T226" s="107"/>
      <c r="U226" s="107"/>
      <c r="V226" s="136" t="s">
        <v>9</v>
      </c>
      <c r="W226" s="128" t="str">
        <f>IF(VLOOKUP(A222,入力シート❷!A:U,20,FALSE)="","",VLOOKUP(A222,入力シート❷!A:U,20,FALSE))</f>
        <v/>
      </c>
      <c r="X226" s="75"/>
      <c r="Y226" s="67"/>
      <c r="Z226" s="67"/>
      <c r="AA226" s="67"/>
      <c r="AB226" s="67"/>
      <c r="AC226" s="78"/>
      <c r="AD226" s="83"/>
      <c r="AE226" s="83"/>
      <c r="AF226" s="83"/>
      <c r="AG226" s="84"/>
      <c r="AH226" s="167" t="s">
        <v>15</v>
      </c>
    </row>
    <row r="227" spans="1:34" ht="6" customHeight="1" thickBot="1">
      <c r="A227" s="249"/>
      <c r="B227" s="294"/>
      <c r="C227" s="297"/>
      <c r="D227" s="300"/>
      <c r="E227" s="251"/>
      <c r="F227" s="254"/>
      <c r="G227" s="254"/>
      <c r="H227" s="257"/>
      <c r="I227" s="294"/>
      <c r="J227" s="297"/>
      <c r="K227" s="300"/>
      <c r="L227" s="262"/>
      <c r="M227" s="263"/>
      <c r="N227" s="263"/>
      <c r="O227" s="264"/>
      <c r="P227" s="113"/>
      <c r="Q227" s="113"/>
      <c r="R227" s="113"/>
      <c r="S227" s="113"/>
      <c r="T227" s="113"/>
      <c r="U227" s="113"/>
      <c r="V227" s="124"/>
      <c r="W227" s="121"/>
      <c r="X227" s="75"/>
      <c r="Y227" s="67"/>
      <c r="Z227" s="67"/>
      <c r="AA227" s="67"/>
      <c r="AB227" s="67"/>
      <c r="AC227" s="78"/>
      <c r="AD227" s="83"/>
      <c r="AE227" s="83"/>
      <c r="AF227" s="83"/>
      <c r="AG227" s="84"/>
      <c r="AH227" s="165"/>
    </row>
    <row r="228" spans="1:34" ht="6" customHeight="1" thickBot="1">
      <c r="A228" s="249"/>
      <c r="B228" s="294"/>
      <c r="C228" s="297"/>
      <c r="D228" s="300"/>
      <c r="E228" s="251"/>
      <c r="F228" s="254"/>
      <c r="G228" s="254"/>
      <c r="H228" s="257"/>
      <c r="I228" s="294"/>
      <c r="J228" s="297"/>
      <c r="K228" s="300"/>
      <c r="L228" s="262"/>
      <c r="M228" s="263"/>
      <c r="N228" s="263"/>
      <c r="O228" s="264"/>
      <c r="P228" s="114" t="s">
        <v>4</v>
      </c>
      <c r="Q228" s="114" t="s">
        <v>5</v>
      </c>
      <c r="R228" s="114" t="s">
        <v>11</v>
      </c>
      <c r="S228" s="114" t="s">
        <v>12</v>
      </c>
      <c r="T228" s="126" t="s">
        <v>15</v>
      </c>
      <c r="U228" s="16"/>
      <c r="V228" s="124"/>
      <c r="W228" s="121"/>
      <c r="X228" s="75" t="str">
        <f>IF(VLOOKUP(A222,入力シート❷!A:AF,28,FALSE)="","",VLOOKUP(A222,入力シート❷!A:AF,28,FALSE))</f>
        <v/>
      </c>
      <c r="Y228" s="67" t="str">
        <f>IF(VLOOKUP(A222,入力シート❷!A:AF,29,FALSE)="","",VLOOKUP(A222,入力シート❷!A:AF,29,FALSE))</f>
        <v/>
      </c>
      <c r="Z228" s="67" t="str">
        <f>IF(VLOOKUP(A222,入力シート❷!A:AF,30,FALSE)="","",VLOOKUP(A222,入力シート❷!A:AF,30,FALSE))</f>
        <v/>
      </c>
      <c r="AA228" s="67" t="str">
        <f>IF(VLOOKUP(A222,入力シート❷!A:AF,31,FALSE)="","",VLOOKUP(A222,入力シート❷!A:AF,31,FALSE))</f>
        <v/>
      </c>
      <c r="AB228" s="67" t="str">
        <f>IF(VLOOKUP(A222,入力シート❷!A:AF,32,FALSE)="","",VLOOKUP(A222,入力シート❷!A:AF,32,FALSE))</f>
        <v/>
      </c>
      <c r="AC228" s="69"/>
      <c r="AD228" s="83"/>
      <c r="AE228" s="83"/>
      <c r="AF228" s="83"/>
      <c r="AG228" s="84"/>
      <c r="AH228" s="165"/>
    </row>
    <row r="229" spans="1:34" ht="6" customHeight="1" thickBot="1">
      <c r="A229" s="249"/>
      <c r="B229" s="294"/>
      <c r="C229" s="297"/>
      <c r="D229" s="300"/>
      <c r="E229" s="251"/>
      <c r="F229" s="254"/>
      <c r="G229" s="254"/>
      <c r="H229" s="257"/>
      <c r="I229" s="294"/>
      <c r="J229" s="297"/>
      <c r="K229" s="300"/>
      <c r="L229" s="262"/>
      <c r="M229" s="263"/>
      <c r="N229" s="263"/>
      <c r="O229" s="264"/>
      <c r="P229" s="115"/>
      <c r="Q229" s="115"/>
      <c r="R229" s="115"/>
      <c r="S229" s="115"/>
      <c r="T229" s="127"/>
      <c r="U229" s="17"/>
      <c r="V229" s="137"/>
      <c r="W229" s="129"/>
      <c r="X229" s="75"/>
      <c r="Y229" s="67"/>
      <c r="Z229" s="67"/>
      <c r="AA229" s="67"/>
      <c r="AB229" s="67"/>
      <c r="AC229" s="69"/>
      <c r="AD229" s="83"/>
      <c r="AE229" s="83"/>
      <c r="AF229" s="83"/>
      <c r="AG229" s="84"/>
      <c r="AH229" s="166"/>
    </row>
    <row r="230" spans="1:34" ht="6" customHeight="1" thickBot="1">
      <c r="A230" s="249"/>
      <c r="B230" s="294"/>
      <c r="C230" s="297"/>
      <c r="D230" s="300"/>
      <c r="E230" s="251"/>
      <c r="F230" s="254"/>
      <c r="G230" s="254"/>
      <c r="H230" s="257"/>
      <c r="I230" s="294"/>
      <c r="J230" s="297"/>
      <c r="K230" s="300"/>
      <c r="L230" s="262"/>
      <c r="M230" s="263"/>
      <c r="N230" s="263"/>
      <c r="O230" s="264"/>
      <c r="P230" s="107" t="str">
        <f>IF(VLOOKUP(A222,入力シート❷!A:U,14,FALSE)="","",VLOOKUP(A222,入力シート❷!A:U,14,FALSE))</f>
        <v/>
      </c>
      <c r="Q230" s="107" t="str">
        <f>IF(VLOOKUP(A222,入力シート❷!A:U,15,FALSE)="","",VLOOKUP(A222,入力シート❷!A:U,15,FALSE))</f>
        <v/>
      </c>
      <c r="R230" s="107" t="str">
        <f>IF(VLOOKUP(A222,入力シート❷!A:U,16,FALSE)="","",VLOOKUP(A222,入力シート❷!A:U,16,FALSE))</f>
        <v/>
      </c>
      <c r="S230" s="107" t="str">
        <f>IF(VLOOKUP(A222,入力シート❷!A:U,17,FALSE)="","",VLOOKUP(A222,入力シート❷!A:U,17,FALSE))</f>
        <v/>
      </c>
      <c r="T230" s="127"/>
      <c r="U230" s="17"/>
      <c r="V230" s="123" t="s">
        <v>10</v>
      </c>
      <c r="W230" s="120" t="str">
        <f>IF(VLOOKUP(A222,入力シート❷!A:U,21,FALSE)="","",VLOOKUP(A222,入力シート❷!A:U,21,FALSE))</f>
        <v/>
      </c>
      <c r="X230" s="75"/>
      <c r="Y230" s="67"/>
      <c r="Z230" s="67"/>
      <c r="AA230" s="67"/>
      <c r="AB230" s="67"/>
      <c r="AC230" s="69"/>
      <c r="AD230" s="83"/>
      <c r="AE230" s="83"/>
      <c r="AF230" s="83"/>
      <c r="AG230" s="84"/>
      <c r="AH230" s="167" t="s">
        <v>15</v>
      </c>
    </row>
    <row r="231" spans="1:34" ht="6" customHeight="1" thickBot="1">
      <c r="A231" s="249"/>
      <c r="B231" s="294"/>
      <c r="C231" s="297"/>
      <c r="D231" s="300"/>
      <c r="E231" s="251"/>
      <c r="F231" s="254"/>
      <c r="G231" s="254"/>
      <c r="H231" s="257"/>
      <c r="I231" s="294"/>
      <c r="J231" s="297"/>
      <c r="K231" s="300"/>
      <c r="L231" s="262"/>
      <c r="M231" s="263"/>
      <c r="N231" s="263"/>
      <c r="O231" s="264"/>
      <c r="P231" s="107"/>
      <c r="Q231" s="107"/>
      <c r="R231" s="107"/>
      <c r="S231" s="107"/>
      <c r="T231" s="111" t="str">
        <f>VLOOKUP(A222,■■■!A:BN,66)</f>
        <v/>
      </c>
      <c r="U231" s="118">
        <f>VLOOKUP(A222,■■■!A:BA,53)</f>
        <v>0</v>
      </c>
      <c r="V231" s="124"/>
      <c r="W231" s="121"/>
      <c r="X231" s="75"/>
      <c r="Y231" s="67"/>
      <c r="Z231" s="67"/>
      <c r="AA231" s="67"/>
      <c r="AB231" s="67"/>
      <c r="AC231" s="69"/>
      <c r="AD231" s="83"/>
      <c r="AE231" s="83"/>
      <c r="AF231" s="83"/>
      <c r="AG231" s="84"/>
      <c r="AH231" s="165"/>
    </row>
    <row r="232" spans="1:34" ht="6" customHeight="1" thickBot="1">
      <c r="A232" s="249"/>
      <c r="B232" s="294"/>
      <c r="C232" s="297"/>
      <c r="D232" s="300"/>
      <c r="E232" s="251"/>
      <c r="F232" s="254"/>
      <c r="G232" s="254"/>
      <c r="H232" s="257"/>
      <c r="I232" s="294"/>
      <c r="J232" s="297"/>
      <c r="K232" s="300"/>
      <c r="L232" s="262"/>
      <c r="M232" s="263"/>
      <c r="N232" s="263"/>
      <c r="O232" s="264"/>
      <c r="P232" s="107"/>
      <c r="Q232" s="107"/>
      <c r="R232" s="107"/>
      <c r="S232" s="107"/>
      <c r="T232" s="111"/>
      <c r="U232" s="118"/>
      <c r="V232" s="124"/>
      <c r="W232" s="121"/>
      <c r="X232" s="75"/>
      <c r="Y232" s="67"/>
      <c r="Z232" s="67"/>
      <c r="AA232" s="67"/>
      <c r="AB232" s="67"/>
      <c r="AC232" s="69"/>
      <c r="AD232" s="83"/>
      <c r="AE232" s="83"/>
      <c r="AF232" s="83"/>
      <c r="AG232" s="84"/>
      <c r="AH232" s="165"/>
    </row>
    <row r="233" spans="1:34" ht="6" customHeight="1" thickBot="1">
      <c r="A233" s="249"/>
      <c r="B233" s="295"/>
      <c r="C233" s="298"/>
      <c r="D233" s="301"/>
      <c r="E233" s="252"/>
      <c r="F233" s="255"/>
      <c r="G233" s="255"/>
      <c r="H233" s="258"/>
      <c r="I233" s="295"/>
      <c r="J233" s="298"/>
      <c r="K233" s="301"/>
      <c r="L233" s="265"/>
      <c r="M233" s="266"/>
      <c r="N233" s="266"/>
      <c r="O233" s="267"/>
      <c r="P233" s="108"/>
      <c r="Q233" s="108"/>
      <c r="R233" s="108"/>
      <c r="S233" s="108"/>
      <c r="T233" s="112"/>
      <c r="U233" s="119"/>
      <c r="V233" s="125"/>
      <c r="W233" s="122"/>
      <c r="X233" s="76"/>
      <c r="Y233" s="68"/>
      <c r="Z233" s="68"/>
      <c r="AA233" s="68"/>
      <c r="AB233" s="68"/>
      <c r="AC233" s="70"/>
      <c r="AD233" s="85"/>
      <c r="AE233" s="85"/>
      <c r="AF233" s="85"/>
      <c r="AG233" s="86"/>
      <c r="AH233" s="168"/>
    </row>
    <row r="234" spans="1:34" ht="6" customHeight="1" thickBot="1">
      <c r="A234" s="249">
        <v>13</v>
      </c>
      <c r="B234" s="293" t="str">
        <f>IF(VLOOKUP(A234,入力シート❷!A:B,2,FALSE)="ハイパーコース","ハイパー","")</f>
        <v/>
      </c>
      <c r="C234" s="296" t="str">
        <f>IF(VLOOKUP(A234,入力シート❷!A:B,2,FALSE)="アドバンストコース","アドバンスト","")</f>
        <v/>
      </c>
      <c r="D234" s="299" t="str">
        <f>IF(VLOOKUP(A234,入力シート❷!A:B,2,FALSE)="アグレッシブコース","アグレッシブ","")</f>
        <v/>
      </c>
      <c r="E234" s="250" t="str">
        <f>IF(VLOOKUP(A234,入力シート❷!A:C,3,FALSE)="A推薦(単願)","A推薦","")</f>
        <v/>
      </c>
      <c r="F234" s="253" t="str">
        <f>IF(VLOOKUP(A234,入力シート❷!A:C,3,FALSE)="B推薦(併願)","B推薦","")</f>
        <v/>
      </c>
      <c r="G234" s="253" t="str">
        <f>IF(VLOOKUP(A234,入力シート❷!A:C,3,FALSE)="C推薦(第一志望)","C推薦","")</f>
        <v/>
      </c>
      <c r="H234" s="256" t="str">
        <f>IF(VLOOKUP(A234,入力シート❷!A:C,3,FALSE)="併願優遇","併願優遇","")</f>
        <v/>
      </c>
      <c r="I234" s="293" t="str">
        <f>IF(VLOOKUP(A234,入力シート❷!A:D,4,FALSE)="学業特待Ⅰ","学業特待Ⅰ","")</f>
        <v/>
      </c>
      <c r="J234" s="296" t="str">
        <f>IF(VLOOKUP(A234,入力シート❷!A:D,4,FALSE)="学業特待Ⅱ","学業特待Ⅱ","")</f>
        <v/>
      </c>
      <c r="K234" s="299" t="str">
        <f>IF(VLOOKUP(A234,入力シート❷!A:D,4,FALSE)="学業特待Ⅲ","学業特待Ⅲ","")</f>
        <v/>
      </c>
      <c r="L234" s="277" t="str">
        <f>IF(OR(VLOOKUP(A234,入力シート❷!A:I,7,FALSE)="",VLOOKUP(A234,入力シート❷!A:I,8,FALSE)=""),"入力シート❷に入力してください",VLOOKUP(A234,入力シート❷!A:I,7,FALSE)&amp;"　"&amp;VLOOKUP(A234,入力シート❷!A:I,8,FALSE))</f>
        <v>入力シート❷に入力してください</v>
      </c>
      <c r="M234" s="278"/>
      <c r="N234" s="268" t="str">
        <f>IF(VLOOKUP(A234,入力シート❷!A:I,9,FALSE)="","",IF(VLOOKUP(A234,入力シート❷!A:I,9,FALSE)="女","",VLOOKUP(A234,入力シート❷!A:I,9,FALSE)))</f>
        <v/>
      </c>
      <c r="O234" s="271" t="str">
        <f>IF(VLOOKUP(A234,入力シート❷!A:I,9,FALSE)="","",IF(VLOOKUP(A234,入力シート❷!A:I,9,FALSE)="男","",VLOOKUP(A234,入力シート❷!A:I,9,FALSE)))</f>
        <v/>
      </c>
      <c r="P234" s="159" t="s">
        <v>0</v>
      </c>
      <c r="Q234" s="159" t="s">
        <v>1</v>
      </c>
      <c r="R234" s="159" t="s">
        <v>2</v>
      </c>
      <c r="S234" s="159" t="s">
        <v>3</v>
      </c>
      <c r="T234" s="159" t="s">
        <v>6</v>
      </c>
      <c r="U234" s="159" t="s">
        <v>7</v>
      </c>
      <c r="V234" s="153" t="s">
        <v>8</v>
      </c>
      <c r="W234" s="138" t="str">
        <f>IF(VLOOKUP(A234,入力シート❷!A:U,19,FALSE)="","",VLOOKUP(A234,入力シート❷!A:U,19,FALSE))</f>
        <v/>
      </c>
      <c r="X234" s="87" t="str">
        <f>IF(VLOOKUP(A234,入力シート❷!A:AF,22,FALSE)="","",VLOOKUP(A234,入力シート❷!A:AF,22,FALSE))</f>
        <v/>
      </c>
      <c r="Y234" s="66" t="str">
        <f>IF(VLOOKUP(A234,入力シート❷!A:AF,23,FALSE)="","",VLOOKUP(A234,入力シート❷!A:AF,23,FALSE))</f>
        <v/>
      </c>
      <c r="Z234" s="66" t="str">
        <f>IF(VLOOKUP(A234,入力シート❷!A:AF,24,FALSE)="","",VLOOKUP(A234,入力シート❷!A:AF,24,FALSE))</f>
        <v/>
      </c>
      <c r="AA234" s="66" t="str">
        <f>IF(VLOOKUP(A234,入力シート❷!A:AF,25,FALSE)="","",VLOOKUP(A234,入力シート❷!A:AF,25,FALSE))</f>
        <v/>
      </c>
      <c r="AB234" s="66" t="str">
        <f>IF(VLOOKUP(A234,入力シート❷!A:AF,26,FALSE)="","",VLOOKUP(A234,入力シート❷!A:AF,26,FALSE))</f>
        <v/>
      </c>
      <c r="AC234" s="77" t="str">
        <f>IF(VLOOKUP(A234,入力シート❷!A:AF,27,FALSE)="","",VLOOKUP(A234,入力シート❷!A:AF,27,FALSE))</f>
        <v/>
      </c>
      <c r="AD234" s="81" t="str">
        <f>IF(VLOOKUP(A234,入力シート❷!A:AG,33,FALSE)="","必要な場合、入力シート❷に入力してください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必要な場合、入力シート❷に入力してください",VLOOKUP(A234,入力シート❷!A:AG,33,FALSE))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34" s="81"/>
      <c r="AF234" s="81"/>
      <c r="AG234" s="82"/>
      <c r="AH234" s="164" t="s">
        <v>15</v>
      </c>
    </row>
    <row r="235" spans="1:34" ht="6" customHeight="1" thickBot="1">
      <c r="A235" s="249"/>
      <c r="B235" s="294"/>
      <c r="C235" s="297"/>
      <c r="D235" s="300"/>
      <c r="E235" s="251"/>
      <c r="F235" s="254"/>
      <c r="G235" s="254"/>
      <c r="H235" s="257"/>
      <c r="I235" s="294"/>
      <c r="J235" s="297"/>
      <c r="K235" s="300"/>
      <c r="L235" s="279"/>
      <c r="M235" s="280"/>
      <c r="N235" s="269"/>
      <c r="O235" s="272"/>
      <c r="P235" s="115"/>
      <c r="Q235" s="115"/>
      <c r="R235" s="115"/>
      <c r="S235" s="115"/>
      <c r="T235" s="115"/>
      <c r="U235" s="115"/>
      <c r="V235" s="124"/>
      <c r="W235" s="121"/>
      <c r="X235" s="75"/>
      <c r="Y235" s="67"/>
      <c r="Z235" s="67"/>
      <c r="AA235" s="67"/>
      <c r="AB235" s="67"/>
      <c r="AC235" s="78"/>
      <c r="AD235" s="83"/>
      <c r="AE235" s="83"/>
      <c r="AF235" s="83"/>
      <c r="AG235" s="84"/>
      <c r="AH235" s="165"/>
    </row>
    <row r="236" spans="1:34" ht="6" customHeight="1" thickBot="1">
      <c r="A236" s="249"/>
      <c r="B236" s="294"/>
      <c r="C236" s="297"/>
      <c r="D236" s="300"/>
      <c r="E236" s="251"/>
      <c r="F236" s="254"/>
      <c r="G236" s="254"/>
      <c r="H236" s="257"/>
      <c r="I236" s="294"/>
      <c r="J236" s="297"/>
      <c r="K236" s="300"/>
      <c r="L236" s="279"/>
      <c r="M236" s="280"/>
      <c r="N236" s="269"/>
      <c r="O236" s="272"/>
      <c r="P236" s="107" t="str">
        <f>IF(VLOOKUP(A234,入力シート❷!A:U,10,FALSE)="","",VLOOKUP(A234,入力シート❷!A:U,10,FALSE))</f>
        <v/>
      </c>
      <c r="Q236" s="107" t="str">
        <f>IF(VLOOKUP(A234,入力シート❷!A:U,11,FALSE)="","",VLOOKUP(A234,入力シート❷!A:U,11,FALSE))</f>
        <v/>
      </c>
      <c r="R236" s="107" t="str">
        <f>IF(VLOOKUP(A234,入力シート❷!A:U,12,FALSE)="","",VLOOKUP(A234,入力シート❷!A:U,12,FALSE))</f>
        <v/>
      </c>
      <c r="S236" s="107" t="str">
        <f>IF(VLOOKUP(A234,入力シート❷!A:U,13,FALSE)="","",VLOOKUP(A234,入力シート❷!A:U,13,FALSE))</f>
        <v/>
      </c>
      <c r="T236" s="107" t="str">
        <f>IF(VLOOKUP(A234,入力シート❷!A:U,18,FALSE)="","",VLOOKUP(A234,入力シート❷!A:U,18,FALSE))</f>
        <v/>
      </c>
      <c r="U236" s="107" t="str">
        <f>IF(SUM(P236:T236)=0,"",SUM(P236:T236))</f>
        <v/>
      </c>
      <c r="V236" s="124"/>
      <c r="W236" s="121"/>
      <c r="X236" s="75"/>
      <c r="Y236" s="67"/>
      <c r="Z236" s="67"/>
      <c r="AA236" s="67"/>
      <c r="AB236" s="67"/>
      <c r="AC236" s="78"/>
      <c r="AD236" s="83"/>
      <c r="AE236" s="83"/>
      <c r="AF236" s="83"/>
      <c r="AG236" s="84"/>
      <c r="AH236" s="165"/>
    </row>
    <row r="237" spans="1:34" ht="6" customHeight="1" thickBot="1">
      <c r="A237" s="249"/>
      <c r="B237" s="294"/>
      <c r="C237" s="297"/>
      <c r="D237" s="300"/>
      <c r="E237" s="251"/>
      <c r="F237" s="254"/>
      <c r="G237" s="254"/>
      <c r="H237" s="257"/>
      <c r="I237" s="294"/>
      <c r="J237" s="297"/>
      <c r="K237" s="300"/>
      <c r="L237" s="281"/>
      <c r="M237" s="282"/>
      <c r="N237" s="270"/>
      <c r="O237" s="273"/>
      <c r="P237" s="107"/>
      <c r="Q237" s="107"/>
      <c r="R237" s="107"/>
      <c r="S237" s="107"/>
      <c r="T237" s="107"/>
      <c r="U237" s="107"/>
      <c r="V237" s="154"/>
      <c r="W237" s="139"/>
      <c r="X237" s="75"/>
      <c r="Y237" s="67"/>
      <c r="Z237" s="67"/>
      <c r="AA237" s="67"/>
      <c r="AB237" s="67"/>
      <c r="AC237" s="78"/>
      <c r="AD237" s="83"/>
      <c r="AE237" s="83"/>
      <c r="AF237" s="83"/>
      <c r="AG237" s="84"/>
      <c r="AH237" s="166"/>
    </row>
    <row r="238" spans="1:34" ht="6" customHeight="1" thickBot="1">
      <c r="A238" s="249"/>
      <c r="B238" s="294"/>
      <c r="C238" s="297"/>
      <c r="D238" s="300"/>
      <c r="E238" s="251"/>
      <c r="F238" s="254"/>
      <c r="G238" s="254"/>
      <c r="H238" s="257"/>
      <c r="I238" s="294"/>
      <c r="J238" s="297"/>
      <c r="K238" s="300"/>
      <c r="L238" s="259" t="str">
        <f>IF(OR(VLOOKUP(A234,入力シート❷!A:I,5,FALSE)="",VLOOKUP(A234,入力シート❷!A:I,6,FALSE)=""),"入力シート❷に入力してください",VLOOKUP(A234,入力シート❷!A:I,5,FALSE)&amp;"　"&amp;VLOOKUP(A234,入力シート❷!A:I,6,FALSE))</f>
        <v>入力シート❷に入力してください</v>
      </c>
      <c r="M238" s="260"/>
      <c r="N238" s="260"/>
      <c r="O238" s="261"/>
      <c r="P238" s="107"/>
      <c r="Q238" s="107"/>
      <c r="R238" s="107"/>
      <c r="S238" s="107"/>
      <c r="T238" s="107"/>
      <c r="U238" s="107"/>
      <c r="V238" s="136" t="s">
        <v>9</v>
      </c>
      <c r="W238" s="128" t="str">
        <f>IF(VLOOKUP(A234,入力シート❷!A:U,20,FALSE)="","",VLOOKUP(A234,入力シート❷!A:U,20,FALSE))</f>
        <v/>
      </c>
      <c r="X238" s="75"/>
      <c r="Y238" s="67"/>
      <c r="Z238" s="67"/>
      <c r="AA238" s="67"/>
      <c r="AB238" s="67"/>
      <c r="AC238" s="78"/>
      <c r="AD238" s="83"/>
      <c r="AE238" s="83"/>
      <c r="AF238" s="83"/>
      <c r="AG238" s="84"/>
      <c r="AH238" s="167" t="s">
        <v>15</v>
      </c>
    </row>
    <row r="239" spans="1:34" ht="6" customHeight="1" thickBot="1">
      <c r="A239" s="249"/>
      <c r="B239" s="294"/>
      <c r="C239" s="297"/>
      <c r="D239" s="300"/>
      <c r="E239" s="251"/>
      <c r="F239" s="254"/>
      <c r="G239" s="254"/>
      <c r="H239" s="257"/>
      <c r="I239" s="294"/>
      <c r="J239" s="297"/>
      <c r="K239" s="300"/>
      <c r="L239" s="262"/>
      <c r="M239" s="263"/>
      <c r="N239" s="263"/>
      <c r="O239" s="264"/>
      <c r="P239" s="113"/>
      <c r="Q239" s="113"/>
      <c r="R239" s="113"/>
      <c r="S239" s="113"/>
      <c r="T239" s="113"/>
      <c r="U239" s="113"/>
      <c r="V239" s="124"/>
      <c r="W239" s="121"/>
      <c r="X239" s="75"/>
      <c r="Y239" s="67"/>
      <c r="Z239" s="67"/>
      <c r="AA239" s="67"/>
      <c r="AB239" s="67"/>
      <c r="AC239" s="78"/>
      <c r="AD239" s="83"/>
      <c r="AE239" s="83"/>
      <c r="AF239" s="83"/>
      <c r="AG239" s="84"/>
      <c r="AH239" s="165"/>
    </row>
    <row r="240" spans="1:34" ht="6" customHeight="1" thickBot="1">
      <c r="A240" s="249"/>
      <c r="B240" s="294"/>
      <c r="C240" s="297"/>
      <c r="D240" s="300"/>
      <c r="E240" s="251"/>
      <c r="F240" s="254"/>
      <c r="G240" s="254"/>
      <c r="H240" s="257"/>
      <c r="I240" s="294"/>
      <c r="J240" s="297"/>
      <c r="K240" s="300"/>
      <c r="L240" s="262"/>
      <c r="M240" s="263"/>
      <c r="N240" s="263"/>
      <c r="O240" s="264"/>
      <c r="P240" s="114" t="s">
        <v>4</v>
      </c>
      <c r="Q240" s="114" t="s">
        <v>5</v>
      </c>
      <c r="R240" s="114" t="s">
        <v>11</v>
      </c>
      <c r="S240" s="114" t="s">
        <v>12</v>
      </c>
      <c r="T240" s="126" t="s">
        <v>15</v>
      </c>
      <c r="U240" s="16"/>
      <c r="V240" s="124"/>
      <c r="W240" s="121"/>
      <c r="X240" s="75" t="str">
        <f>IF(VLOOKUP(A234,入力シート❷!A:AF,28,FALSE)="","",VLOOKUP(A234,入力シート❷!A:AF,28,FALSE))</f>
        <v/>
      </c>
      <c r="Y240" s="67" t="str">
        <f>IF(VLOOKUP(A234,入力シート❷!A:AF,29,FALSE)="","",VLOOKUP(A234,入力シート❷!A:AF,29,FALSE))</f>
        <v/>
      </c>
      <c r="Z240" s="67" t="str">
        <f>IF(VLOOKUP(A234,入力シート❷!A:AF,30,FALSE)="","",VLOOKUP(A234,入力シート❷!A:AF,30,FALSE))</f>
        <v/>
      </c>
      <c r="AA240" s="67" t="str">
        <f>IF(VLOOKUP(A234,入力シート❷!A:AF,31,FALSE)="","",VLOOKUP(A234,入力シート❷!A:AF,31,FALSE))</f>
        <v/>
      </c>
      <c r="AB240" s="67" t="str">
        <f>IF(VLOOKUP(A234,入力シート❷!A:AF,32,FALSE)="","",VLOOKUP(A234,入力シート❷!A:AF,32,FALSE))</f>
        <v/>
      </c>
      <c r="AC240" s="69"/>
      <c r="AD240" s="83"/>
      <c r="AE240" s="83"/>
      <c r="AF240" s="83"/>
      <c r="AG240" s="84"/>
      <c r="AH240" s="165"/>
    </row>
    <row r="241" spans="1:34" ht="6" customHeight="1" thickBot="1">
      <c r="A241" s="249"/>
      <c r="B241" s="294"/>
      <c r="C241" s="297"/>
      <c r="D241" s="300"/>
      <c r="E241" s="251"/>
      <c r="F241" s="254"/>
      <c r="G241" s="254"/>
      <c r="H241" s="257"/>
      <c r="I241" s="294"/>
      <c r="J241" s="297"/>
      <c r="K241" s="300"/>
      <c r="L241" s="262"/>
      <c r="M241" s="263"/>
      <c r="N241" s="263"/>
      <c r="O241" s="264"/>
      <c r="P241" s="115"/>
      <c r="Q241" s="115"/>
      <c r="R241" s="115"/>
      <c r="S241" s="115"/>
      <c r="T241" s="127"/>
      <c r="U241" s="17"/>
      <c r="V241" s="137"/>
      <c r="W241" s="129"/>
      <c r="X241" s="75"/>
      <c r="Y241" s="67"/>
      <c r="Z241" s="67"/>
      <c r="AA241" s="67"/>
      <c r="AB241" s="67"/>
      <c r="AC241" s="69"/>
      <c r="AD241" s="83"/>
      <c r="AE241" s="83"/>
      <c r="AF241" s="83"/>
      <c r="AG241" s="84"/>
      <c r="AH241" s="166"/>
    </row>
    <row r="242" spans="1:34" ht="6" customHeight="1" thickBot="1">
      <c r="A242" s="249"/>
      <c r="B242" s="294"/>
      <c r="C242" s="297"/>
      <c r="D242" s="300"/>
      <c r="E242" s="251"/>
      <c r="F242" s="254"/>
      <c r="G242" s="254"/>
      <c r="H242" s="257"/>
      <c r="I242" s="294"/>
      <c r="J242" s="297"/>
      <c r="K242" s="300"/>
      <c r="L242" s="262"/>
      <c r="M242" s="263"/>
      <c r="N242" s="263"/>
      <c r="O242" s="264"/>
      <c r="P242" s="107" t="str">
        <f>IF(VLOOKUP(A234,入力シート❷!A:U,14,FALSE)="","",VLOOKUP(A234,入力シート❷!A:U,14,FALSE))</f>
        <v/>
      </c>
      <c r="Q242" s="107" t="str">
        <f>IF(VLOOKUP(A234,入力シート❷!A:U,15,FALSE)="","",VLOOKUP(A234,入力シート❷!A:U,15,FALSE))</f>
        <v/>
      </c>
      <c r="R242" s="107" t="str">
        <f>IF(VLOOKUP(A234,入力シート❷!A:U,16,FALSE)="","",VLOOKUP(A234,入力シート❷!A:U,16,FALSE))</f>
        <v/>
      </c>
      <c r="S242" s="107" t="str">
        <f>IF(VLOOKUP(A234,入力シート❷!A:U,17,FALSE)="","",VLOOKUP(A234,入力シート❷!A:U,17,FALSE))</f>
        <v/>
      </c>
      <c r="T242" s="127"/>
      <c r="U242" s="17"/>
      <c r="V242" s="123" t="s">
        <v>10</v>
      </c>
      <c r="W242" s="120" t="str">
        <f>IF(VLOOKUP(A234,入力シート❷!A:U,21,FALSE)="","",VLOOKUP(A234,入力シート❷!A:U,21,FALSE))</f>
        <v/>
      </c>
      <c r="X242" s="75"/>
      <c r="Y242" s="67"/>
      <c r="Z242" s="67"/>
      <c r="AA242" s="67"/>
      <c r="AB242" s="67"/>
      <c r="AC242" s="69"/>
      <c r="AD242" s="83"/>
      <c r="AE242" s="83"/>
      <c r="AF242" s="83"/>
      <c r="AG242" s="84"/>
      <c r="AH242" s="167" t="s">
        <v>15</v>
      </c>
    </row>
    <row r="243" spans="1:34" ht="6" customHeight="1" thickBot="1">
      <c r="A243" s="249"/>
      <c r="B243" s="294"/>
      <c r="C243" s="297"/>
      <c r="D243" s="300"/>
      <c r="E243" s="251"/>
      <c r="F243" s="254"/>
      <c r="G243" s="254"/>
      <c r="H243" s="257"/>
      <c r="I243" s="294"/>
      <c r="J243" s="297"/>
      <c r="K243" s="300"/>
      <c r="L243" s="262"/>
      <c r="M243" s="263"/>
      <c r="N243" s="263"/>
      <c r="O243" s="264"/>
      <c r="P243" s="107"/>
      <c r="Q243" s="107"/>
      <c r="R243" s="107"/>
      <c r="S243" s="107"/>
      <c r="T243" s="111" t="str">
        <f>VLOOKUP(A234,■■■!A:BN,66)</f>
        <v/>
      </c>
      <c r="U243" s="118">
        <f>VLOOKUP(A234,■■■!A:BA,53)</f>
        <v>0</v>
      </c>
      <c r="V243" s="124"/>
      <c r="W243" s="121"/>
      <c r="X243" s="75"/>
      <c r="Y243" s="67"/>
      <c r="Z243" s="67"/>
      <c r="AA243" s="67"/>
      <c r="AB243" s="67"/>
      <c r="AC243" s="69"/>
      <c r="AD243" s="83"/>
      <c r="AE243" s="83"/>
      <c r="AF243" s="83"/>
      <c r="AG243" s="84"/>
      <c r="AH243" s="165"/>
    </row>
    <row r="244" spans="1:34" ht="6" customHeight="1" thickBot="1">
      <c r="A244" s="249"/>
      <c r="B244" s="294"/>
      <c r="C244" s="297"/>
      <c r="D244" s="300"/>
      <c r="E244" s="251"/>
      <c r="F244" s="254"/>
      <c r="G244" s="254"/>
      <c r="H244" s="257"/>
      <c r="I244" s="294"/>
      <c r="J244" s="297"/>
      <c r="K244" s="300"/>
      <c r="L244" s="262"/>
      <c r="M244" s="263"/>
      <c r="N244" s="263"/>
      <c r="O244" s="264"/>
      <c r="P244" s="107"/>
      <c r="Q244" s="107"/>
      <c r="R244" s="107"/>
      <c r="S244" s="107"/>
      <c r="T244" s="111"/>
      <c r="U244" s="118"/>
      <c r="V244" s="124"/>
      <c r="W244" s="121"/>
      <c r="X244" s="75"/>
      <c r="Y244" s="67"/>
      <c r="Z244" s="67"/>
      <c r="AA244" s="67"/>
      <c r="AB244" s="67"/>
      <c r="AC244" s="69"/>
      <c r="AD244" s="83"/>
      <c r="AE244" s="83"/>
      <c r="AF244" s="83"/>
      <c r="AG244" s="84"/>
      <c r="AH244" s="165"/>
    </row>
    <row r="245" spans="1:34" ht="6" customHeight="1" thickBot="1">
      <c r="A245" s="249"/>
      <c r="B245" s="295"/>
      <c r="C245" s="298"/>
      <c r="D245" s="301"/>
      <c r="E245" s="252"/>
      <c r="F245" s="255"/>
      <c r="G245" s="255"/>
      <c r="H245" s="258"/>
      <c r="I245" s="295"/>
      <c r="J245" s="298"/>
      <c r="K245" s="301"/>
      <c r="L245" s="265"/>
      <c r="M245" s="266"/>
      <c r="N245" s="266"/>
      <c r="O245" s="267"/>
      <c r="P245" s="108"/>
      <c r="Q245" s="108"/>
      <c r="R245" s="108"/>
      <c r="S245" s="108"/>
      <c r="T245" s="112"/>
      <c r="U245" s="119"/>
      <c r="V245" s="125"/>
      <c r="W245" s="122"/>
      <c r="X245" s="76"/>
      <c r="Y245" s="68"/>
      <c r="Z245" s="68"/>
      <c r="AA245" s="68"/>
      <c r="AB245" s="68"/>
      <c r="AC245" s="70"/>
      <c r="AD245" s="85"/>
      <c r="AE245" s="85"/>
      <c r="AF245" s="85"/>
      <c r="AG245" s="86"/>
      <c r="AH245" s="168"/>
    </row>
    <row r="246" spans="1:34" ht="6" customHeight="1" thickBot="1">
      <c r="A246" s="249">
        <v>14</v>
      </c>
      <c r="B246" s="293" t="str">
        <f>IF(VLOOKUP(A246,入力シート❷!A:B,2,FALSE)="ハイパーコース","ハイパー","")</f>
        <v/>
      </c>
      <c r="C246" s="296" t="str">
        <f>IF(VLOOKUP(A246,入力シート❷!A:B,2,FALSE)="アドバンストコース","アドバンスト","")</f>
        <v/>
      </c>
      <c r="D246" s="299" t="str">
        <f>IF(VLOOKUP(A246,入力シート❷!A:B,2,FALSE)="アグレッシブコース","アグレッシブ","")</f>
        <v/>
      </c>
      <c r="E246" s="250" t="str">
        <f>IF(VLOOKUP(A246,入力シート❷!A:C,3,FALSE)="A推薦(単願)","A推薦","")</f>
        <v/>
      </c>
      <c r="F246" s="253" t="str">
        <f>IF(VLOOKUP(A246,入力シート❷!A:C,3,FALSE)="B推薦(併願)","B推薦","")</f>
        <v/>
      </c>
      <c r="G246" s="253" t="str">
        <f>IF(VLOOKUP(A246,入力シート❷!A:C,3,FALSE)="C推薦(第一志望)","C推薦","")</f>
        <v/>
      </c>
      <c r="H246" s="256" t="str">
        <f>IF(VLOOKUP(A246,入力シート❷!A:C,3,FALSE)="併願優遇","併願優遇","")</f>
        <v/>
      </c>
      <c r="I246" s="293" t="str">
        <f>IF(VLOOKUP(A246,入力シート❷!A:D,4,FALSE)="学業特待Ⅰ","学業特待Ⅰ","")</f>
        <v/>
      </c>
      <c r="J246" s="296" t="str">
        <f>IF(VLOOKUP(A246,入力シート❷!A:D,4,FALSE)="学業特待Ⅱ","学業特待Ⅱ","")</f>
        <v/>
      </c>
      <c r="K246" s="299" t="str">
        <f>IF(VLOOKUP(A246,入力シート❷!A:D,4,FALSE)="学業特待Ⅲ","学業特待Ⅲ","")</f>
        <v/>
      </c>
      <c r="L246" s="277" t="str">
        <f>IF(OR(VLOOKUP(A246,入力シート❷!A:I,7,FALSE)="",VLOOKUP(A246,入力シート❷!A:I,8,FALSE)=""),"入力シート❷に入力してください",VLOOKUP(A246,入力シート❷!A:I,7,FALSE)&amp;"　"&amp;VLOOKUP(A246,入力シート❷!A:I,8,FALSE))</f>
        <v>入力シート❷に入力してください</v>
      </c>
      <c r="M246" s="278"/>
      <c r="N246" s="268" t="str">
        <f>IF(VLOOKUP(A246,入力シート❷!A:I,9,FALSE)="","",IF(VLOOKUP(A246,入力シート❷!A:I,9,FALSE)="女","",VLOOKUP(A246,入力シート❷!A:I,9,FALSE)))</f>
        <v/>
      </c>
      <c r="O246" s="271" t="str">
        <f>IF(VLOOKUP(A246,入力シート❷!A:I,9,FALSE)="","",IF(VLOOKUP(A246,入力シート❷!A:I,9,FALSE)="男","",VLOOKUP(A246,入力シート❷!A:I,9,FALSE)))</f>
        <v/>
      </c>
      <c r="P246" s="159" t="s">
        <v>0</v>
      </c>
      <c r="Q246" s="159" t="s">
        <v>1</v>
      </c>
      <c r="R246" s="159" t="s">
        <v>2</v>
      </c>
      <c r="S246" s="159" t="s">
        <v>3</v>
      </c>
      <c r="T246" s="159" t="s">
        <v>6</v>
      </c>
      <c r="U246" s="159" t="s">
        <v>7</v>
      </c>
      <c r="V246" s="153" t="s">
        <v>8</v>
      </c>
      <c r="W246" s="138" t="str">
        <f>IF(VLOOKUP(A246,入力シート❷!A:U,19,FALSE)="","",VLOOKUP(A246,入力シート❷!A:U,19,FALSE))</f>
        <v/>
      </c>
      <c r="X246" s="87" t="str">
        <f>IF(VLOOKUP(A246,入力シート❷!A:AF,22,FALSE)="","",VLOOKUP(A246,入力シート❷!A:AF,22,FALSE))</f>
        <v/>
      </c>
      <c r="Y246" s="66" t="str">
        <f>IF(VLOOKUP(A246,入力シート❷!A:AF,23,FALSE)="","",VLOOKUP(A246,入力シート❷!A:AF,23,FALSE))</f>
        <v/>
      </c>
      <c r="Z246" s="66" t="str">
        <f>IF(VLOOKUP(A246,入力シート❷!A:AF,24,FALSE)="","",VLOOKUP(A246,入力シート❷!A:AF,24,FALSE))</f>
        <v/>
      </c>
      <c r="AA246" s="66" t="str">
        <f>IF(VLOOKUP(A246,入力シート❷!A:AF,25,FALSE)="","",VLOOKUP(A246,入力シート❷!A:AF,25,FALSE))</f>
        <v/>
      </c>
      <c r="AB246" s="66" t="str">
        <f>IF(VLOOKUP(A246,入力シート❷!A:AF,26,FALSE)="","",VLOOKUP(A246,入力シート❷!A:AF,26,FALSE))</f>
        <v/>
      </c>
      <c r="AC246" s="77" t="str">
        <f>IF(VLOOKUP(A246,入力シート❷!A:AF,27,FALSE)="","",VLOOKUP(A246,入力シート❷!A:AF,27,FALSE))</f>
        <v/>
      </c>
      <c r="AD246" s="81" t="str">
        <f>IF(VLOOKUP(A246,入力シート❷!A:AG,33,FALSE)="","必要な場合、入力シート❷に入力してください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必要な場合、入力シート❷に入力してください",VLOOKUP(A246,入力シート❷!A:AG,33,FALSE))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46" s="81"/>
      <c r="AF246" s="81"/>
      <c r="AG246" s="82"/>
      <c r="AH246" s="164" t="s">
        <v>15</v>
      </c>
    </row>
    <row r="247" spans="1:34" ht="6" customHeight="1" thickBot="1">
      <c r="A247" s="249"/>
      <c r="B247" s="294"/>
      <c r="C247" s="297"/>
      <c r="D247" s="300"/>
      <c r="E247" s="251"/>
      <c r="F247" s="254"/>
      <c r="G247" s="254"/>
      <c r="H247" s="257"/>
      <c r="I247" s="294"/>
      <c r="J247" s="297"/>
      <c r="K247" s="300"/>
      <c r="L247" s="279"/>
      <c r="M247" s="280"/>
      <c r="N247" s="269"/>
      <c r="O247" s="272"/>
      <c r="P247" s="115"/>
      <c r="Q247" s="115"/>
      <c r="R247" s="115"/>
      <c r="S247" s="115"/>
      <c r="T247" s="115"/>
      <c r="U247" s="115"/>
      <c r="V247" s="124"/>
      <c r="W247" s="121"/>
      <c r="X247" s="75"/>
      <c r="Y247" s="67"/>
      <c r="Z247" s="67"/>
      <c r="AA247" s="67"/>
      <c r="AB247" s="67"/>
      <c r="AC247" s="78"/>
      <c r="AD247" s="83"/>
      <c r="AE247" s="83"/>
      <c r="AF247" s="83"/>
      <c r="AG247" s="84"/>
      <c r="AH247" s="165"/>
    </row>
    <row r="248" spans="1:34" ht="6" customHeight="1" thickBot="1">
      <c r="A248" s="249"/>
      <c r="B248" s="294"/>
      <c r="C248" s="297"/>
      <c r="D248" s="300"/>
      <c r="E248" s="251"/>
      <c r="F248" s="254"/>
      <c r="G248" s="254"/>
      <c r="H248" s="257"/>
      <c r="I248" s="294"/>
      <c r="J248" s="297"/>
      <c r="K248" s="300"/>
      <c r="L248" s="279"/>
      <c r="M248" s="280"/>
      <c r="N248" s="269"/>
      <c r="O248" s="272"/>
      <c r="P248" s="107" t="str">
        <f>IF(VLOOKUP(A246,入力シート❷!A:U,10,FALSE)="","",VLOOKUP(A246,入力シート❷!A:U,10,FALSE))</f>
        <v/>
      </c>
      <c r="Q248" s="107" t="str">
        <f>IF(VLOOKUP(A246,入力シート❷!A:U,11,FALSE)="","",VLOOKUP(A246,入力シート❷!A:U,11,FALSE))</f>
        <v/>
      </c>
      <c r="R248" s="107" t="str">
        <f>IF(VLOOKUP(A246,入力シート❷!A:U,12,FALSE)="","",VLOOKUP(A246,入力シート❷!A:U,12,FALSE))</f>
        <v/>
      </c>
      <c r="S248" s="107" t="str">
        <f>IF(VLOOKUP(A246,入力シート❷!A:U,13,FALSE)="","",VLOOKUP(A246,入力シート❷!A:U,13,FALSE))</f>
        <v/>
      </c>
      <c r="T248" s="107" t="str">
        <f>IF(VLOOKUP(A246,入力シート❷!A:U,18,FALSE)="","",VLOOKUP(A246,入力シート❷!A:U,18,FALSE))</f>
        <v/>
      </c>
      <c r="U248" s="107" t="str">
        <f>IF(SUM(P248:T248)=0,"",SUM(P248:T248))</f>
        <v/>
      </c>
      <c r="V248" s="124"/>
      <c r="W248" s="121"/>
      <c r="X248" s="75"/>
      <c r="Y248" s="67"/>
      <c r="Z248" s="67"/>
      <c r="AA248" s="67"/>
      <c r="AB248" s="67"/>
      <c r="AC248" s="78"/>
      <c r="AD248" s="83"/>
      <c r="AE248" s="83"/>
      <c r="AF248" s="83"/>
      <c r="AG248" s="84"/>
      <c r="AH248" s="165"/>
    </row>
    <row r="249" spans="1:34" ht="6" customHeight="1" thickBot="1">
      <c r="A249" s="249"/>
      <c r="B249" s="294"/>
      <c r="C249" s="297"/>
      <c r="D249" s="300"/>
      <c r="E249" s="251"/>
      <c r="F249" s="254"/>
      <c r="G249" s="254"/>
      <c r="H249" s="257"/>
      <c r="I249" s="294"/>
      <c r="J249" s="297"/>
      <c r="K249" s="300"/>
      <c r="L249" s="281"/>
      <c r="M249" s="282"/>
      <c r="N249" s="270"/>
      <c r="O249" s="273"/>
      <c r="P249" s="107"/>
      <c r="Q249" s="107"/>
      <c r="R249" s="107"/>
      <c r="S249" s="107"/>
      <c r="T249" s="107"/>
      <c r="U249" s="107"/>
      <c r="V249" s="154"/>
      <c r="W249" s="139"/>
      <c r="X249" s="75"/>
      <c r="Y249" s="67"/>
      <c r="Z249" s="67"/>
      <c r="AA249" s="67"/>
      <c r="AB249" s="67"/>
      <c r="AC249" s="78"/>
      <c r="AD249" s="83"/>
      <c r="AE249" s="83"/>
      <c r="AF249" s="83"/>
      <c r="AG249" s="84"/>
      <c r="AH249" s="166"/>
    </row>
    <row r="250" spans="1:34" ht="6" customHeight="1" thickBot="1">
      <c r="A250" s="249"/>
      <c r="B250" s="294"/>
      <c r="C250" s="297"/>
      <c r="D250" s="300"/>
      <c r="E250" s="251"/>
      <c r="F250" s="254"/>
      <c r="G250" s="254"/>
      <c r="H250" s="257"/>
      <c r="I250" s="294"/>
      <c r="J250" s="297"/>
      <c r="K250" s="300"/>
      <c r="L250" s="259" t="str">
        <f>IF(OR(VLOOKUP(A246,入力シート❷!A:I,5,FALSE)="",VLOOKUP(A246,入力シート❷!A:I,6,FALSE)=""),"入力シート❷に入力してください",VLOOKUP(A246,入力シート❷!A:I,5,FALSE)&amp;"　"&amp;VLOOKUP(A246,入力シート❷!A:I,6,FALSE))</f>
        <v>入力シート❷に入力してください</v>
      </c>
      <c r="M250" s="260"/>
      <c r="N250" s="260"/>
      <c r="O250" s="261"/>
      <c r="P250" s="107"/>
      <c r="Q250" s="107"/>
      <c r="R250" s="107"/>
      <c r="S250" s="107"/>
      <c r="T250" s="107"/>
      <c r="U250" s="107"/>
      <c r="V250" s="136" t="s">
        <v>9</v>
      </c>
      <c r="W250" s="128" t="str">
        <f>IF(VLOOKUP(A246,入力シート❷!A:U,20,FALSE)="","",VLOOKUP(A246,入力シート❷!A:U,20,FALSE))</f>
        <v/>
      </c>
      <c r="X250" s="75"/>
      <c r="Y250" s="67"/>
      <c r="Z250" s="67"/>
      <c r="AA250" s="67"/>
      <c r="AB250" s="67"/>
      <c r="AC250" s="78"/>
      <c r="AD250" s="83"/>
      <c r="AE250" s="83"/>
      <c r="AF250" s="83"/>
      <c r="AG250" s="84"/>
      <c r="AH250" s="167" t="s">
        <v>15</v>
      </c>
    </row>
    <row r="251" spans="1:34" ht="6" customHeight="1" thickBot="1">
      <c r="A251" s="249"/>
      <c r="B251" s="294"/>
      <c r="C251" s="297"/>
      <c r="D251" s="300"/>
      <c r="E251" s="251"/>
      <c r="F251" s="254"/>
      <c r="G251" s="254"/>
      <c r="H251" s="257"/>
      <c r="I251" s="294"/>
      <c r="J251" s="297"/>
      <c r="K251" s="300"/>
      <c r="L251" s="262"/>
      <c r="M251" s="263"/>
      <c r="N251" s="263"/>
      <c r="O251" s="264"/>
      <c r="P251" s="113"/>
      <c r="Q251" s="113"/>
      <c r="R251" s="113"/>
      <c r="S251" s="113"/>
      <c r="T251" s="113"/>
      <c r="U251" s="113"/>
      <c r="V251" s="124"/>
      <c r="W251" s="121"/>
      <c r="X251" s="75"/>
      <c r="Y251" s="67"/>
      <c r="Z251" s="67"/>
      <c r="AA251" s="67"/>
      <c r="AB251" s="67"/>
      <c r="AC251" s="78"/>
      <c r="AD251" s="83"/>
      <c r="AE251" s="83"/>
      <c r="AF251" s="83"/>
      <c r="AG251" s="84"/>
      <c r="AH251" s="165"/>
    </row>
    <row r="252" spans="1:34" ht="6" customHeight="1" thickBot="1">
      <c r="A252" s="249"/>
      <c r="B252" s="294"/>
      <c r="C252" s="297"/>
      <c r="D252" s="300"/>
      <c r="E252" s="251"/>
      <c r="F252" s="254"/>
      <c r="G252" s="254"/>
      <c r="H252" s="257"/>
      <c r="I252" s="294"/>
      <c r="J252" s="297"/>
      <c r="K252" s="300"/>
      <c r="L252" s="262"/>
      <c r="M252" s="263"/>
      <c r="N252" s="263"/>
      <c r="O252" s="264"/>
      <c r="P252" s="114" t="s">
        <v>4</v>
      </c>
      <c r="Q252" s="114" t="s">
        <v>5</v>
      </c>
      <c r="R252" s="114" t="s">
        <v>11</v>
      </c>
      <c r="S252" s="114" t="s">
        <v>12</v>
      </c>
      <c r="T252" s="126" t="s">
        <v>15</v>
      </c>
      <c r="U252" s="16"/>
      <c r="V252" s="124"/>
      <c r="W252" s="121"/>
      <c r="X252" s="75" t="str">
        <f>IF(VLOOKUP(A246,入力シート❷!A:AF,28,FALSE)="","",VLOOKUP(A246,入力シート❷!A:AF,28,FALSE))</f>
        <v/>
      </c>
      <c r="Y252" s="67" t="str">
        <f>IF(VLOOKUP(A246,入力シート❷!A:AF,29,FALSE)="","",VLOOKUP(A246,入力シート❷!A:AF,29,FALSE))</f>
        <v/>
      </c>
      <c r="Z252" s="67" t="str">
        <f>IF(VLOOKUP(A246,入力シート❷!A:AF,30,FALSE)="","",VLOOKUP(A246,入力シート❷!A:AF,30,FALSE))</f>
        <v/>
      </c>
      <c r="AA252" s="67" t="str">
        <f>IF(VLOOKUP(A246,入力シート❷!A:AF,31,FALSE)="","",VLOOKUP(A246,入力シート❷!A:AF,31,FALSE))</f>
        <v/>
      </c>
      <c r="AB252" s="67" t="str">
        <f>IF(VLOOKUP(A246,入力シート❷!A:AF,32,FALSE)="","",VLOOKUP(A246,入力シート❷!A:AF,32,FALSE))</f>
        <v/>
      </c>
      <c r="AC252" s="69"/>
      <c r="AD252" s="83"/>
      <c r="AE252" s="83"/>
      <c r="AF252" s="83"/>
      <c r="AG252" s="84"/>
      <c r="AH252" s="165"/>
    </row>
    <row r="253" spans="1:34" ht="6" customHeight="1" thickBot="1">
      <c r="A253" s="249"/>
      <c r="B253" s="294"/>
      <c r="C253" s="297"/>
      <c r="D253" s="300"/>
      <c r="E253" s="251"/>
      <c r="F253" s="254"/>
      <c r="G253" s="254"/>
      <c r="H253" s="257"/>
      <c r="I253" s="294"/>
      <c r="J253" s="297"/>
      <c r="K253" s="300"/>
      <c r="L253" s="262"/>
      <c r="M253" s="263"/>
      <c r="N253" s="263"/>
      <c r="O253" s="264"/>
      <c r="P253" s="115"/>
      <c r="Q253" s="115"/>
      <c r="R253" s="115"/>
      <c r="S253" s="115"/>
      <c r="T253" s="127"/>
      <c r="U253" s="17"/>
      <c r="V253" s="137"/>
      <c r="W253" s="129"/>
      <c r="X253" s="75"/>
      <c r="Y253" s="67"/>
      <c r="Z253" s="67"/>
      <c r="AA253" s="67"/>
      <c r="AB253" s="67"/>
      <c r="AC253" s="69"/>
      <c r="AD253" s="83"/>
      <c r="AE253" s="83"/>
      <c r="AF253" s="83"/>
      <c r="AG253" s="84"/>
      <c r="AH253" s="166"/>
    </row>
    <row r="254" spans="1:34" ht="6" customHeight="1" thickBot="1">
      <c r="A254" s="249"/>
      <c r="B254" s="294"/>
      <c r="C254" s="297"/>
      <c r="D254" s="300"/>
      <c r="E254" s="251"/>
      <c r="F254" s="254"/>
      <c r="G254" s="254"/>
      <c r="H254" s="257"/>
      <c r="I254" s="294"/>
      <c r="J254" s="297"/>
      <c r="K254" s="300"/>
      <c r="L254" s="262"/>
      <c r="M254" s="263"/>
      <c r="N254" s="263"/>
      <c r="O254" s="264"/>
      <c r="P254" s="107" t="str">
        <f>IF(VLOOKUP(A246,入力シート❷!A:U,14,FALSE)="","",VLOOKUP(A246,入力シート❷!A:U,14,FALSE))</f>
        <v/>
      </c>
      <c r="Q254" s="107" t="str">
        <f>IF(VLOOKUP(A246,入力シート❷!A:U,15,FALSE)="","",VLOOKUP(A246,入力シート❷!A:U,15,FALSE))</f>
        <v/>
      </c>
      <c r="R254" s="107" t="str">
        <f>IF(VLOOKUP(A246,入力シート❷!A:U,16,FALSE)="","",VLOOKUP(A246,入力シート❷!A:U,16,FALSE))</f>
        <v/>
      </c>
      <c r="S254" s="107" t="str">
        <f>IF(VLOOKUP(A246,入力シート❷!A:U,17,FALSE)="","",VLOOKUP(A246,入力シート❷!A:U,17,FALSE))</f>
        <v/>
      </c>
      <c r="T254" s="127"/>
      <c r="U254" s="17"/>
      <c r="V254" s="123" t="s">
        <v>10</v>
      </c>
      <c r="W254" s="120" t="str">
        <f>IF(VLOOKUP(A246,入力シート❷!A:U,21,FALSE)="","",VLOOKUP(A246,入力シート❷!A:U,21,FALSE))</f>
        <v/>
      </c>
      <c r="X254" s="75"/>
      <c r="Y254" s="67"/>
      <c r="Z254" s="67"/>
      <c r="AA254" s="67"/>
      <c r="AB254" s="67"/>
      <c r="AC254" s="69"/>
      <c r="AD254" s="83"/>
      <c r="AE254" s="83"/>
      <c r="AF254" s="83"/>
      <c r="AG254" s="84"/>
      <c r="AH254" s="167" t="s">
        <v>15</v>
      </c>
    </row>
    <row r="255" spans="1:34" ht="6" customHeight="1" thickBot="1">
      <c r="A255" s="249"/>
      <c r="B255" s="294"/>
      <c r="C255" s="297"/>
      <c r="D255" s="300"/>
      <c r="E255" s="251"/>
      <c r="F255" s="254"/>
      <c r="G255" s="254"/>
      <c r="H255" s="257"/>
      <c r="I255" s="294"/>
      <c r="J255" s="297"/>
      <c r="K255" s="300"/>
      <c r="L255" s="262"/>
      <c r="M255" s="263"/>
      <c r="N255" s="263"/>
      <c r="O255" s="264"/>
      <c r="P255" s="107"/>
      <c r="Q255" s="107"/>
      <c r="R255" s="107"/>
      <c r="S255" s="107"/>
      <c r="T255" s="111" t="str">
        <f>VLOOKUP(A246,■■■!A:BN,66)</f>
        <v/>
      </c>
      <c r="U255" s="118">
        <f>VLOOKUP(A246,■■■!A:BA,53)</f>
        <v>0</v>
      </c>
      <c r="V255" s="124"/>
      <c r="W255" s="121"/>
      <c r="X255" s="75"/>
      <c r="Y255" s="67"/>
      <c r="Z255" s="67"/>
      <c r="AA255" s="67"/>
      <c r="AB255" s="67"/>
      <c r="AC255" s="69"/>
      <c r="AD255" s="83"/>
      <c r="AE255" s="83"/>
      <c r="AF255" s="83"/>
      <c r="AG255" s="84"/>
      <c r="AH255" s="165"/>
    </row>
    <row r="256" spans="1:34" ht="6" customHeight="1" thickBot="1">
      <c r="A256" s="249"/>
      <c r="B256" s="294"/>
      <c r="C256" s="297"/>
      <c r="D256" s="300"/>
      <c r="E256" s="251"/>
      <c r="F256" s="254"/>
      <c r="G256" s="254"/>
      <c r="H256" s="257"/>
      <c r="I256" s="294"/>
      <c r="J256" s="297"/>
      <c r="K256" s="300"/>
      <c r="L256" s="262"/>
      <c r="M256" s="263"/>
      <c r="N256" s="263"/>
      <c r="O256" s="264"/>
      <c r="P256" s="107"/>
      <c r="Q256" s="107"/>
      <c r="R256" s="107"/>
      <c r="S256" s="107"/>
      <c r="T256" s="111"/>
      <c r="U256" s="118"/>
      <c r="V256" s="124"/>
      <c r="W256" s="121"/>
      <c r="X256" s="75"/>
      <c r="Y256" s="67"/>
      <c r="Z256" s="67"/>
      <c r="AA256" s="67"/>
      <c r="AB256" s="67"/>
      <c r="AC256" s="69"/>
      <c r="AD256" s="83"/>
      <c r="AE256" s="83"/>
      <c r="AF256" s="83"/>
      <c r="AG256" s="84"/>
      <c r="AH256" s="165"/>
    </row>
    <row r="257" spans="1:34" ht="6" customHeight="1" thickBot="1">
      <c r="A257" s="249"/>
      <c r="B257" s="295"/>
      <c r="C257" s="298"/>
      <c r="D257" s="301"/>
      <c r="E257" s="252"/>
      <c r="F257" s="255"/>
      <c r="G257" s="255"/>
      <c r="H257" s="258"/>
      <c r="I257" s="295"/>
      <c r="J257" s="298"/>
      <c r="K257" s="301"/>
      <c r="L257" s="265"/>
      <c r="M257" s="266"/>
      <c r="N257" s="266"/>
      <c r="O257" s="267"/>
      <c r="P257" s="108"/>
      <c r="Q257" s="108"/>
      <c r="R257" s="108"/>
      <c r="S257" s="108"/>
      <c r="T257" s="112"/>
      <c r="U257" s="119"/>
      <c r="V257" s="125"/>
      <c r="W257" s="122"/>
      <c r="X257" s="76"/>
      <c r="Y257" s="68"/>
      <c r="Z257" s="68"/>
      <c r="AA257" s="68"/>
      <c r="AB257" s="68"/>
      <c r="AC257" s="70"/>
      <c r="AD257" s="85"/>
      <c r="AE257" s="85"/>
      <c r="AF257" s="85"/>
      <c r="AG257" s="86"/>
      <c r="AH257" s="168"/>
    </row>
    <row r="258" spans="1:34" ht="6" customHeight="1" thickBot="1">
      <c r="A258" s="249">
        <v>15</v>
      </c>
      <c r="B258" s="293" t="str">
        <f>IF(VLOOKUP(A258,入力シート❷!A:B,2,FALSE)="ハイパーコース","ハイパー","")</f>
        <v/>
      </c>
      <c r="C258" s="296" t="str">
        <f>IF(VLOOKUP(A258,入力シート❷!A:B,2,FALSE)="アドバンストコース","アドバンスト","")</f>
        <v/>
      </c>
      <c r="D258" s="299" t="str">
        <f>IF(VLOOKUP(A258,入力シート❷!A:B,2,FALSE)="アグレッシブコース","アグレッシブ","")</f>
        <v/>
      </c>
      <c r="E258" s="250" t="str">
        <f>IF(VLOOKUP(A258,入力シート❷!A:C,3,FALSE)="A推薦(単願)","A推薦","")</f>
        <v/>
      </c>
      <c r="F258" s="253" t="str">
        <f>IF(VLOOKUP(A258,入力シート❷!A:C,3,FALSE)="B推薦(併願)","B推薦","")</f>
        <v/>
      </c>
      <c r="G258" s="253" t="str">
        <f>IF(VLOOKUP(A258,入力シート❷!A:C,3,FALSE)="C推薦(第一志望)","C推薦","")</f>
        <v/>
      </c>
      <c r="H258" s="256" t="str">
        <f>IF(VLOOKUP(A258,入力シート❷!A:C,3,FALSE)="併願優遇","併願優遇","")</f>
        <v/>
      </c>
      <c r="I258" s="293" t="str">
        <f>IF(VLOOKUP(A258,入力シート❷!A:D,4,FALSE)="学業特待Ⅰ","学業特待Ⅰ","")</f>
        <v/>
      </c>
      <c r="J258" s="296" t="str">
        <f>IF(VLOOKUP(A258,入力シート❷!A:D,4,FALSE)="学業特待Ⅱ","学業特待Ⅱ","")</f>
        <v/>
      </c>
      <c r="K258" s="299" t="str">
        <f>IF(VLOOKUP(A258,入力シート❷!A:D,4,FALSE)="学業特待Ⅲ","学業特待Ⅲ","")</f>
        <v/>
      </c>
      <c r="L258" s="277" t="str">
        <f>IF(OR(VLOOKUP(A258,入力シート❷!A:I,7,FALSE)="",VLOOKUP(A258,入力シート❷!A:I,8,FALSE)=""),"入力シート❷に入力してください",VLOOKUP(A258,入力シート❷!A:I,7,FALSE)&amp;"　"&amp;VLOOKUP(A258,入力シート❷!A:I,8,FALSE))</f>
        <v>入力シート❷に入力してください</v>
      </c>
      <c r="M258" s="278"/>
      <c r="N258" s="268" t="str">
        <f>IF(VLOOKUP(A258,入力シート❷!A:I,9,FALSE)="","",IF(VLOOKUP(A258,入力シート❷!A:I,9,FALSE)="女","",VLOOKUP(A258,入力シート❷!A:I,9,FALSE)))</f>
        <v/>
      </c>
      <c r="O258" s="271" t="str">
        <f>IF(VLOOKUP(A258,入力シート❷!A:I,9,FALSE)="","",IF(VLOOKUP(A258,入力シート❷!A:I,9,FALSE)="男","",VLOOKUP(A258,入力シート❷!A:I,9,FALSE)))</f>
        <v/>
      </c>
      <c r="P258" s="159" t="s">
        <v>0</v>
      </c>
      <c r="Q258" s="159" t="s">
        <v>1</v>
      </c>
      <c r="R258" s="159" t="s">
        <v>2</v>
      </c>
      <c r="S258" s="159" t="s">
        <v>3</v>
      </c>
      <c r="T258" s="159" t="s">
        <v>6</v>
      </c>
      <c r="U258" s="159" t="s">
        <v>7</v>
      </c>
      <c r="V258" s="153" t="s">
        <v>8</v>
      </c>
      <c r="W258" s="138" t="str">
        <f>IF(VLOOKUP(A258,入力シート❷!A:U,19,FALSE)="","",VLOOKUP(A258,入力シート❷!A:U,19,FALSE))</f>
        <v/>
      </c>
      <c r="X258" s="87" t="str">
        <f>IF(VLOOKUP(A258,入力シート❷!A:AF,22,FALSE)="","",VLOOKUP(A258,入力シート❷!A:AF,22,FALSE))</f>
        <v/>
      </c>
      <c r="Y258" s="66" t="str">
        <f>IF(VLOOKUP(A258,入力シート❷!A:AF,23,FALSE)="","",VLOOKUP(A258,入力シート❷!A:AF,23,FALSE))</f>
        <v/>
      </c>
      <c r="Z258" s="66" t="str">
        <f>IF(VLOOKUP(A258,入力シート❷!A:AF,24,FALSE)="","",VLOOKUP(A258,入力シート❷!A:AF,24,FALSE))</f>
        <v/>
      </c>
      <c r="AA258" s="66" t="str">
        <f>IF(VLOOKUP(A258,入力シート❷!A:AF,25,FALSE)="","",VLOOKUP(A258,入力シート❷!A:AF,25,FALSE))</f>
        <v/>
      </c>
      <c r="AB258" s="66" t="str">
        <f>IF(VLOOKUP(A258,入力シート❷!A:AF,26,FALSE)="","",VLOOKUP(A258,入力シート❷!A:AF,26,FALSE))</f>
        <v/>
      </c>
      <c r="AC258" s="77" t="str">
        <f>IF(VLOOKUP(A258,入力シート❷!A:AF,27,FALSE)="","",VLOOKUP(A258,入力シート❷!A:AF,27,FALSE))</f>
        <v/>
      </c>
      <c r="AD258" s="81" t="str">
        <f>IF(VLOOKUP(A258,入力シート❷!A:AG,33,FALSE)="","必要な場合、入力シート❷に入力してください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必要な場合、入力シート❷に入力してください",VLOOKUP(A258,入力シート❷!A:AG,33,FALSE))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258" s="81"/>
      <c r="AF258" s="81"/>
      <c r="AG258" s="82"/>
      <c r="AH258" s="164" t="s">
        <v>15</v>
      </c>
    </row>
    <row r="259" spans="1:34" ht="6" customHeight="1" thickBot="1">
      <c r="A259" s="249"/>
      <c r="B259" s="294"/>
      <c r="C259" s="297"/>
      <c r="D259" s="300"/>
      <c r="E259" s="251"/>
      <c r="F259" s="254"/>
      <c r="G259" s="254"/>
      <c r="H259" s="257"/>
      <c r="I259" s="294"/>
      <c r="J259" s="297"/>
      <c r="K259" s="300"/>
      <c r="L259" s="279"/>
      <c r="M259" s="280"/>
      <c r="N259" s="269"/>
      <c r="O259" s="272"/>
      <c r="P259" s="115"/>
      <c r="Q259" s="115"/>
      <c r="R259" s="115"/>
      <c r="S259" s="115"/>
      <c r="T259" s="115"/>
      <c r="U259" s="115"/>
      <c r="V259" s="124"/>
      <c r="W259" s="121"/>
      <c r="X259" s="75"/>
      <c r="Y259" s="67"/>
      <c r="Z259" s="67"/>
      <c r="AA259" s="67"/>
      <c r="AB259" s="67"/>
      <c r="AC259" s="78"/>
      <c r="AD259" s="83"/>
      <c r="AE259" s="83"/>
      <c r="AF259" s="83"/>
      <c r="AG259" s="84"/>
      <c r="AH259" s="165"/>
    </row>
    <row r="260" spans="1:34" ht="6" customHeight="1" thickBot="1">
      <c r="A260" s="249"/>
      <c r="B260" s="294"/>
      <c r="C260" s="297"/>
      <c r="D260" s="300"/>
      <c r="E260" s="251"/>
      <c r="F260" s="254"/>
      <c r="G260" s="254"/>
      <c r="H260" s="257"/>
      <c r="I260" s="294"/>
      <c r="J260" s="297"/>
      <c r="K260" s="300"/>
      <c r="L260" s="279"/>
      <c r="M260" s="280"/>
      <c r="N260" s="269"/>
      <c r="O260" s="272"/>
      <c r="P260" s="107" t="str">
        <f>IF(VLOOKUP(A258,入力シート❷!A:U,10,FALSE)="","",VLOOKUP(A258,入力シート❷!A:U,10,FALSE))</f>
        <v/>
      </c>
      <c r="Q260" s="107" t="str">
        <f>IF(VLOOKUP(A258,入力シート❷!A:U,11,FALSE)="","",VLOOKUP(A258,入力シート❷!A:U,11,FALSE))</f>
        <v/>
      </c>
      <c r="R260" s="107" t="str">
        <f>IF(VLOOKUP(A258,入力シート❷!A:U,12,FALSE)="","",VLOOKUP(A258,入力シート❷!A:U,12,FALSE))</f>
        <v/>
      </c>
      <c r="S260" s="107" t="str">
        <f>IF(VLOOKUP(A258,入力シート❷!A:U,13,FALSE)="","",VLOOKUP(A258,入力シート❷!A:U,13,FALSE))</f>
        <v/>
      </c>
      <c r="T260" s="107" t="str">
        <f>IF(VLOOKUP(A258,入力シート❷!A:U,18,FALSE)="","",VLOOKUP(A258,入力シート❷!A:U,18,FALSE))</f>
        <v/>
      </c>
      <c r="U260" s="107" t="str">
        <f>IF(SUM(P260:T260)=0,"",SUM(P260:T260))</f>
        <v/>
      </c>
      <c r="V260" s="124"/>
      <c r="W260" s="121"/>
      <c r="X260" s="75"/>
      <c r="Y260" s="67"/>
      <c r="Z260" s="67"/>
      <c r="AA260" s="67"/>
      <c r="AB260" s="67"/>
      <c r="AC260" s="78"/>
      <c r="AD260" s="83"/>
      <c r="AE260" s="83"/>
      <c r="AF260" s="83"/>
      <c r="AG260" s="84"/>
      <c r="AH260" s="165"/>
    </row>
    <row r="261" spans="1:34" ht="6" customHeight="1" thickBot="1">
      <c r="A261" s="249"/>
      <c r="B261" s="294"/>
      <c r="C261" s="297"/>
      <c r="D261" s="300"/>
      <c r="E261" s="251"/>
      <c r="F261" s="254"/>
      <c r="G261" s="254"/>
      <c r="H261" s="257"/>
      <c r="I261" s="294"/>
      <c r="J261" s="297"/>
      <c r="K261" s="300"/>
      <c r="L261" s="281"/>
      <c r="M261" s="282"/>
      <c r="N261" s="270"/>
      <c r="O261" s="273"/>
      <c r="P261" s="107"/>
      <c r="Q261" s="107"/>
      <c r="R261" s="107"/>
      <c r="S261" s="107"/>
      <c r="T261" s="107"/>
      <c r="U261" s="107"/>
      <c r="V261" s="154"/>
      <c r="W261" s="139"/>
      <c r="X261" s="75"/>
      <c r="Y261" s="67"/>
      <c r="Z261" s="67"/>
      <c r="AA261" s="67"/>
      <c r="AB261" s="67"/>
      <c r="AC261" s="78"/>
      <c r="AD261" s="83"/>
      <c r="AE261" s="83"/>
      <c r="AF261" s="83"/>
      <c r="AG261" s="84"/>
      <c r="AH261" s="166"/>
    </row>
    <row r="262" spans="1:34" ht="6" customHeight="1" thickBot="1">
      <c r="A262" s="249"/>
      <c r="B262" s="294"/>
      <c r="C262" s="297"/>
      <c r="D262" s="300"/>
      <c r="E262" s="251"/>
      <c r="F262" s="254"/>
      <c r="G262" s="254"/>
      <c r="H262" s="257"/>
      <c r="I262" s="294"/>
      <c r="J262" s="297"/>
      <c r="K262" s="300"/>
      <c r="L262" s="259" t="str">
        <f>IF(OR(VLOOKUP(A258,入力シート❷!A:I,5,FALSE)="",VLOOKUP(A258,入力シート❷!A:I,6,FALSE)=""),"入力シート❷に入力してください",VLOOKUP(A258,入力シート❷!A:I,5,FALSE)&amp;"　"&amp;VLOOKUP(A258,入力シート❷!A:I,6,FALSE))</f>
        <v>入力シート❷に入力してください</v>
      </c>
      <c r="M262" s="260"/>
      <c r="N262" s="260"/>
      <c r="O262" s="261"/>
      <c r="P262" s="107"/>
      <c r="Q262" s="107"/>
      <c r="R262" s="107"/>
      <c r="S262" s="107"/>
      <c r="T262" s="107"/>
      <c r="U262" s="107"/>
      <c r="V262" s="136" t="s">
        <v>9</v>
      </c>
      <c r="W262" s="128" t="str">
        <f>IF(VLOOKUP(A258,入力シート❷!A:U,20,FALSE)="","",VLOOKUP(A258,入力シート❷!A:U,20,FALSE))</f>
        <v/>
      </c>
      <c r="X262" s="75"/>
      <c r="Y262" s="67"/>
      <c r="Z262" s="67"/>
      <c r="AA262" s="67"/>
      <c r="AB262" s="67"/>
      <c r="AC262" s="78"/>
      <c r="AD262" s="83"/>
      <c r="AE262" s="83"/>
      <c r="AF262" s="83"/>
      <c r="AG262" s="84"/>
      <c r="AH262" s="167" t="s">
        <v>15</v>
      </c>
    </row>
    <row r="263" spans="1:34" ht="6" customHeight="1" thickBot="1">
      <c r="A263" s="249"/>
      <c r="B263" s="294"/>
      <c r="C263" s="297"/>
      <c r="D263" s="300"/>
      <c r="E263" s="251"/>
      <c r="F263" s="254"/>
      <c r="G263" s="254"/>
      <c r="H263" s="257"/>
      <c r="I263" s="294"/>
      <c r="J263" s="297"/>
      <c r="K263" s="300"/>
      <c r="L263" s="262"/>
      <c r="M263" s="263"/>
      <c r="N263" s="263"/>
      <c r="O263" s="264"/>
      <c r="P263" s="113"/>
      <c r="Q263" s="113"/>
      <c r="R263" s="113"/>
      <c r="S263" s="113"/>
      <c r="T263" s="113"/>
      <c r="U263" s="113"/>
      <c r="V263" s="124"/>
      <c r="W263" s="121"/>
      <c r="X263" s="75"/>
      <c r="Y263" s="67"/>
      <c r="Z263" s="67"/>
      <c r="AA263" s="67"/>
      <c r="AB263" s="67"/>
      <c r="AC263" s="78"/>
      <c r="AD263" s="83"/>
      <c r="AE263" s="83"/>
      <c r="AF263" s="83"/>
      <c r="AG263" s="84"/>
      <c r="AH263" s="165"/>
    </row>
    <row r="264" spans="1:34" ht="6" customHeight="1" thickBot="1">
      <c r="A264" s="249"/>
      <c r="B264" s="294"/>
      <c r="C264" s="297"/>
      <c r="D264" s="300"/>
      <c r="E264" s="251"/>
      <c r="F264" s="254"/>
      <c r="G264" s="254"/>
      <c r="H264" s="257"/>
      <c r="I264" s="294"/>
      <c r="J264" s="297"/>
      <c r="K264" s="300"/>
      <c r="L264" s="262"/>
      <c r="M264" s="263"/>
      <c r="N264" s="263"/>
      <c r="O264" s="264"/>
      <c r="P264" s="114" t="s">
        <v>4</v>
      </c>
      <c r="Q264" s="114" t="s">
        <v>5</v>
      </c>
      <c r="R264" s="114" t="s">
        <v>11</v>
      </c>
      <c r="S264" s="114" t="s">
        <v>12</v>
      </c>
      <c r="T264" s="126" t="s">
        <v>15</v>
      </c>
      <c r="U264" s="16"/>
      <c r="V264" s="124"/>
      <c r="W264" s="121"/>
      <c r="X264" s="75" t="str">
        <f>IF(VLOOKUP(A258,入力シート❷!A:AF,28,FALSE)="","",VLOOKUP(A258,入力シート❷!A:AF,28,FALSE))</f>
        <v/>
      </c>
      <c r="Y264" s="67" t="str">
        <f>IF(VLOOKUP(A258,入力シート❷!A:AF,29,FALSE)="","",VLOOKUP(A258,入力シート❷!A:AF,29,FALSE))</f>
        <v/>
      </c>
      <c r="Z264" s="67" t="str">
        <f>IF(VLOOKUP(A258,入力シート❷!A:AF,30,FALSE)="","",VLOOKUP(A258,入力シート❷!A:AF,30,FALSE))</f>
        <v/>
      </c>
      <c r="AA264" s="67" t="str">
        <f>IF(VLOOKUP(A258,入力シート❷!A:AF,31,FALSE)="","",VLOOKUP(A258,入力シート❷!A:AF,31,FALSE))</f>
        <v/>
      </c>
      <c r="AB264" s="67" t="str">
        <f>IF(VLOOKUP(A258,入力シート❷!A:AF,32,FALSE)="","",VLOOKUP(A258,入力シート❷!A:AF,32,FALSE))</f>
        <v/>
      </c>
      <c r="AC264" s="69"/>
      <c r="AD264" s="83"/>
      <c r="AE264" s="83"/>
      <c r="AF264" s="83"/>
      <c r="AG264" s="84"/>
      <c r="AH264" s="165"/>
    </row>
    <row r="265" spans="1:34" ht="6" customHeight="1" thickBot="1">
      <c r="A265" s="249"/>
      <c r="B265" s="294"/>
      <c r="C265" s="297"/>
      <c r="D265" s="300"/>
      <c r="E265" s="251"/>
      <c r="F265" s="254"/>
      <c r="G265" s="254"/>
      <c r="H265" s="257"/>
      <c r="I265" s="294"/>
      <c r="J265" s="297"/>
      <c r="K265" s="300"/>
      <c r="L265" s="262"/>
      <c r="M265" s="263"/>
      <c r="N265" s="263"/>
      <c r="O265" s="264"/>
      <c r="P265" s="115"/>
      <c r="Q265" s="115"/>
      <c r="R265" s="115"/>
      <c r="S265" s="115"/>
      <c r="T265" s="127"/>
      <c r="U265" s="17"/>
      <c r="V265" s="137"/>
      <c r="W265" s="129"/>
      <c r="X265" s="75"/>
      <c r="Y265" s="67"/>
      <c r="Z265" s="67"/>
      <c r="AA265" s="67"/>
      <c r="AB265" s="67"/>
      <c r="AC265" s="69"/>
      <c r="AD265" s="83"/>
      <c r="AE265" s="83"/>
      <c r="AF265" s="83"/>
      <c r="AG265" s="84"/>
      <c r="AH265" s="166"/>
    </row>
    <row r="266" spans="1:34" ht="6" customHeight="1" thickBot="1">
      <c r="A266" s="249"/>
      <c r="B266" s="294"/>
      <c r="C266" s="297"/>
      <c r="D266" s="300"/>
      <c r="E266" s="251"/>
      <c r="F266" s="254"/>
      <c r="G266" s="254"/>
      <c r="H266" s="257"/>
      <c r="I266" s="294"/>
      <c r="J266" s="297"/>
      <c r="K266" s="300"/>
      <c r="L266" s="262"/>
      <c r="M266" s="263"/>
      <c r="N266" s="263"/>
      <c r="O266" s="264"/>
      <c r="P266" s="107" t="str">
        <f>IF(VLOOKUP(A258,入力シート❷!A:U,14,FALSE)="","",VLOOKUP(A258,入力シート❷!A:U,14,FALSE))</f>
        <v/>
      </c>
      <c r="Q266" s="107" t="str">
        <f>IF(VLOOKUP(A258,入力シート❷!A:U,15,FALSE)="","",VLOOKUP(A258,入力シート❷!A:U,15,FALSE))</f>
        <v/>
      </c>
      <c r="R266" s="107" t="str">
        <f>IF(VLOOKUP(A258,入力シート❷!A:U,16,FALSE)="","",VLOOKUP(A258,入力シート❷!A:U,16,FALSE))</f>
        <v/>
      </c>
      <c r="S266" s="107" t="str">
        <f>IF(VLOOKUP(A258,入力シート❷!A:U,17,FALSE)="","",VLOOKUP(A258,入力シート❷!A:U,17,FALSE))</f>
        <v/>
      </c>
      <c r="T266" s="127"/>
      <c r="U266" s="17"/>
      <c r="V266" s="123" t="s">
        <v>10</v>
      </c>
      <c r="W266" s="120" t="str">
        <f>IF(VLOOKUP(A258,入力シート❷!A:U,21,FALSE)="","",VLOOKUP(A258,入力シート❷!A:U,21,FALSE))</f>
        <v/>
      </c>
      <c r="X266" s="75"/>
      <c r="Y266" s="67"/>
      <c r="Z266" s="67"/>
      <c r="AA266" s="67"/>
      <c r="AB266" s="67"/>
      <c r="AC266" s="69"/>
      <c r="AD266" s="83"/>
      <c r="AE266" s="83"/>
      <c r="AF266" s="83"/>
      <c r="AG266" s="84"/>
      <c r="AH266" s="167" t="s">
        <v>15</v>
      </c>
    </row>
    <row r="267" spans="1:34" ht="6" customHeight="1" thickBot="1">
      <c r="A267" s="249"/>
      <c r="B267" s="294"/>
      <c r="C267" s="297"/>
      <c r="D267" s="300"/>
      <c r="E267" s="251"/>
      <c r="F267" s="254"/>
      <c r="G267" s="254"/>
      <c r="H267" s="257"/>
      <c r="I267" s="294"/>
      <c r="J267" s="297"/>
      <c r="K267" s="300"/>
      <c r="L267" s="262"/>
      <c r="M267" s="263"/>
      <c r="N267" s="263"/>
      <c r="O267" s="264"/>
      <c r="P267" s="107"/>
      <c r="Q267" s="107"/>
      <c r="R267" s="107"/>
      <c r="S267" s="107"/>
      <c r="T267" s="111" t="str">
        <f>VLOOKUP(A258,■■■!A:BN,66)</f>
        <v/>
      </c>
      <c r="U267" s="118">
        <f>VLOOKUP(A258,■■■!A:BA,53)</f>
        <v>0</v>
      </c>
      <c r="V267" s="124"/>
      <c r="W267" s="121"/>
      <c r="X267" s="75"/>
      <c r="Y267" s="67"/>
      <c r="Z267" s="67"/>
      <c r="AA267" s="67"/>
      <c r="AB267" s="67"/>
      <c r="AC267" s="69"/>
      <c r="AD267" s="83"/>
      <c r="AE267" s="83"/>
      <c r="AF267" s="83"/>
      <c r="AG267" s="84"/>
      <c r="AH267" s="165"/>
    </row>
    <row r="268" spans="1:34" ht="6" customHeight="1" thickBot="1">
      <c r="A268" s="249"/>
      <c r="B268" s="294"/>
      <c r="C268" s="297"/>
      <c r="D268" s="300"/>
      <c r="E268" s="251"/>
      <c r="F268" s="254"/>
      <c r="G268" s="254"/>
      <c r="H268" s="257"/>
      <c r="I268" s="294"/>
      <c r="J268" s="297"/>
      <c r="K268" s="300"/>
      <c r="L268" s="262"/>
      <c r="M268" s="263"/>
      <c r="N268" s="263"/>
      <c r="O268" s="264"/>
      <c r="P268" s="107"/>
      <c r="Q268" s="107"/>
      <c r="R268" s="107"/>
      <c r="S268" s="107"/>
      <c r="T268" s="111"/>
      <c r="U268" s="118"/>
      <c r="V268" s="124"/>
      <c r="W268" s="121"/>
      <c r="X268" s="75"/>
      <c r="Y268" s="67"/>
      <c r="Z268" s="67"/>
      <c r="AA268" s="67"/>
      <c r="AB268" s="67"/>
      <c r="AC268" s="69"/>
      <c r="AD268" s="83"/>
      <c r="AE268" s="83"/>
      <c r="AF268" s="83"/>
      <c r="AG268" s="84"/>
      <c r="AH268" s="165"/>
    </row>
    <row r="269" spans="1:34" ht="6" customHeight="1" thickBot="1">
      <c r="A269" s="249"/>
      <c r="B269" s="295"/>
      <c r="C269" s="298"/>
      <c r="D269" s="301"/>
      <c r="E269" s="252"/>
      <c r="F269" s="255"/>
      <c r="G269" s="255"/>
      <c r="H269" s="258"/>
      <c r="I269" s="295"/>
      <c r="J269" s="298"/>
      <c r="K269" s="301"/>
      <c r="L269" s="265"/>
      <c r="M269" s="266"/>
      <c r="N269" s="266"/>
      <c r="O269" s="267"/>
      <c r="P269" s="108"/>
      <c r="Q269" s="108"/>
      <c r="R269" s="108"/>
      <c r="S269" s="108"/>
      <c r="T269" s="112"/>
      <c r="U269" s="119"/>
      <c r="V269" s="125"/>
      <c r="W269" s="122"/>
      <c r="X269" s="76"/>
      <c r="Y269" s="68"/>
      <c r="Z269" s="68"/>
      <c r="AA269" s="68"/>
      <c r="AB269" s="68"/>
      <c r="AC269" s="70"/>
      <c r="AD269" s="85"/>
      <c r="AE269" s="85"/>
      <c r="AF269" s="85"/>
      <c r="AG269" s="86"/>
      <c r="AH269" s="168"/>
    </row>
    <row r="270" spans="1:34" ht="6" customHeight="1">
      <c r="AF270" s="291"/>
      <c r="AG270" s="291"/>
      <c r="AH270" s="291"/>
    </row>
    <row r="271" spans="1:34" ht="6" customHeight="1" thickBot="1">
      <c r="A271" s="332" t="s">
        <v>159</v>
      </c>
      <c r="B271" s="332"/>
      <c r="C271" s="332"/>
      <c r="D271" s="332"/>
      <c r="E271" s="332"/>
      <c r="F271" s="332"/>
      <c r="G271" s="332"/>
      <c r="H271" s="332"/>
      <c r="I271" s="332"/>
      <c r="J271" s="332"/>
      <c r="K271" s="332"/>
      <c r="L271" s="290" t="s">
        <v>16</v>
      </c>
      <c r="M271" s="302" t="str">
        <f>IF(入力シート❶!$B$1="","入力シート❶に入力",入力シート❶!$B$1)</f>
        <v>入力シート❶に入力</v>
      </c>
      <c r="N271" s="303"/>
      <c r="O271" s="304"/>
      <c r="P271" s="141" t="str">
        <f>IF(入力シート❶!$B$2="","入力シート❶に入力",入力シート❶!$B$2)</f>
        <v>入力シート❶に入力</v>
      </c>
      <c r="Q271" s="142"/>
      <c r="R271" s="142"/>
      <c r="S271" s="142"/>
      <c r="T271" s="142"/>
      <c r="U271" s="143"/>
      <c r="V271" s="140" t="s">
        <v>18</v>
      </c>
      <c r="W271" s="88" t="str">
        <f>IF(入力シート❶!$B$3="","入力シート❶に入力",入力シート❶!$B$3)</f>
        <v>入力シート❶に入力</v>
      </c>
      <c r="X271" s="88"/>
      <c r="Y271" s="88"/>
      <c r="Z271" s="88"/>
      <c r="AA271" s="88"/>
      <c r="AB271" s="88"/>
      <c r="AC271" s="88"/>
      <c r="AD271" s="88"/>
      <c r="AE271" s="88"/>
      <c r="AF271" s="292"/>
      <c r="AG271" s="292"/>
      <c r="AH271" s="292"/>
    </row>
    <row r="272" spans="1:34" ht="6" customHeight="1">
      <c r="A272" s="332"/>
      <c r="B272" s="332"/>
      <c r="C272" s="332"/>
      <c r="D272" s="332"/>
      <c r="E272" s="332"/>
      <c r="F272" s="332"/>
      <c r="G272" s="332"/>
      <c r="H272" s="332"/>
      <c r="I272" s="332"/>
      <c r="J272" s="332"/>
      <c r="K272" s="332"/>
      <c r="L272" s="290"/>
      <c r="M272" s="305"/>
      <c r="N272" s="79"/>
      <c r="O272" s="306"/>
      <c r="P272" s="144"/>
      <c r="Q272" s="140"/>
      <c r="R272" s="140"/>
      <c r="S272" s="140"/>
      <c r="T272" s="140"/>
      <c r="U272" s="145"/>
      <c r="V272" s="79"/>
      <c r="W272" s="88"/>
      <c r="X272" s="88"/>
      <c r="Y272" s="88"/>
      <c r="Z272" s="88"/>
      <c r="AA272" s="88"/>
      <c r="AB272" s="88"/>
      <c r="AC272" s="88"/>
      <c r="AD272" s="88"/>
      <c r="AE272" s="88"/>
      <c r="AG272" s="310" t="s">
        <v>19</v>
      </c>
      <c r="AH272" s="311"/>
    </row>
    <row r="273" spans="1:34" ht="6" customHeight="1">
      <c r="A273" s="332"/>
      <c r="B273" s="332"/>
      <c r="C273" s="332"/>
      <c r="D273" s="332"/>
      <c r="E273" s="332"/>
      <c r="F273" s="332"/>
      <c r="G273" s="332"/>
      <c r="H273" s="332"/>
      <c r="I273" s="332"/>
      <c r="J273" s="332"/>
      <c r="K273" s="332"/>
      <c r="L273" s="290"/>
      <c r="M273" s="305"/>
      <c r="N273" s="79"/>
      <c r="O273" s="306"/>
      <c r="P273" s="144"/>
      <c r="Q273" s="140"/>
      <c r="R273" s="140"/>
      <c r="S273" s="140"/>
      <c r="T273" s="140"/>
      <c r="U273" s="145"/>
      <c r="V273" s="79"/>
      <c r="W273" s="88"/>
      <c r="X273" s="88"/>
      <c r="Y273" s="88"/>
      <c r="Z273" s="88"/>
      <c r="AA273" s="88"/>
      <c r="AB273" s="88"/>
      <c r="AC273" s="88"/>
      <c r="AD273" s="88"/>
      <c r="AE273" s="88"/>
      <c r="AG273" s="312"/>
      <c r="AH273" s="313"/>
    </row>
    <row r="274" spans="1:34" ht="6" customHeight="1">
      <c r="A274" s="332"/>
      <c r="B274" s="332"/>
      <c r="C274" s="332"/>
      <c r="D274" s="332"/>
      <c r="E274" s="332"/>
      <c r="F274" s="332"/>
      <c r="G274" s="332"/>
      <c r="H274" s="332"/>
      <c r="I274" s="332"/>
      <c r="J274" s="332"/>
      <c r="K274" s="332"/>
      <c r="L274" s="290"/>
      <c r="M274" s="307"/>
      <c r="N274" s="308"/>
      <c r="O274" s="309"/>
      <c r="P274" s="146"/>
      <c r="Q274" s="147"/>
      <c r="R274" s="147"/>
      <c r="S274" s="147"/>
      <c r="T274" s="147"/>
      <c r="U274" s="148"/>
      <c r="V274" s="79"/>
      <c r="W274" s="88"/>
      <c r="X274" s="88"/>
      <c r="Y274" s="88"/>
      <c r="Z274" s="88"/>
      <c r="AA274" s="88"/>
      <c r="AB274" s="88"/>
      <c r="AC274" s="88"/>
      <c r="AD274" s="88"/>
      <c r="AE274" s="88"/>
      <c r="AG274" s="312"/>
      <c r="AH274" s="313"/>
    </row>
    <row r="275" spans="1:34" ht="6" customHeight="1">
      <c r="A275" s="332"/>
      <c r="B275" s="332"/>
      <c r="C275" s="332"/>
      <c r="D275" s="332"/>
      <c r="E275" s="332"/>
      <c r="F275" s="332"/>
      <c r="G275" s="332"/>
      <c r="H275" s="332"/>
      <c r="I275" s="332"/>
      <c r="J275" s="332"/>
      <c r="K275" s="332"/>
      <c r="L275" s="9"/>
      <c r="M275" s="9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29"/>
      <c r="AB275" s="35"/>
      <c r="AC275" s="10"/>
      <c r="AD275" s="10"/>
      <c r="AE275" s="10"/>
      <c r="AG275" s="312"/>
      <c r="AH275" s="313"/>
    </row>
    <row r="276" spans="1:34" ht="6" customHeight="1">
      <c r="A276" s="332"/>
      <c r="B276" s="332"/>
      <c r="C276" s="332"/>
      <c r="D276" s="332"/>
      <c r="E276" s="332"/>
      <c r="F276" s="332"/>
      <c r="G276" s="332"/>
      <c r="H276" s="332"/>
      <c r="I276" s="332"/>
      <c r="J276" s="332"/>
      <c r="K276" s="332"/>
      <c r="L276" s="290" t="s">
        <v>17</v>
      </c>
      <c r="M276" s="287" t="str">
        <f>IF(入力シート❶!$B$4="","入力シート❶に入力",入力シート❶!$B$4)</f>
        <v>入力シート❶に入力</v>
      </c>
      <c r="N276" s="287"/>
      <c r="O276" s="287"/>
      <c r="P276" s="287"/>
      <c r="Q276" s="288" t="s">
        <v>20</v>
      </c>
      <c r="R276" s="2"/>
      <c r="S276" s="2"/>
      <c r="T276" s="289" t="s">
        <v>40</v>
      </c>
      <c r="U276" s="289"/>
      <c r="V276" s="289"/>
      <c r="W276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276" s="316"/>
      <c r="Y276" s="316"/>
      <c r="Z276" s="316"/>
      <c r="AA276" s="316"/>
      <c r="AB276" s="316"/>
      <c r="AC276" s="316"/>
      <c r="AD276" s="3"/>
      <c r="AE276" s="3"/>
      <c r="AG276" s="312"/>
      <c r="AH276" s="313"/>
    </row>
    <row r="277" spans="1:34" ht="6" customHeight="1">
      <c r="A277" s="332"/>
      <c r="B277" s="332"/>
      <c r="C277" s="332"/>
      <c r="D277" s="332"/>
      <c r="E277" s="332"/>
      <c r="F277" s="332"/>
      <c r="G277" s="332"/>
      <c r="H277" s="332"/>
      <c r="I277" s="332"/>
      <c r="J277" s="332"/>
      <c r="K277" s="332"/>
      <c r="L277" s="290"/>
      <c r="M277" s="287"/>
      <c r="N277" s="287"/>
      <c r="O277" s="287"/>
      <c r="P277" s="287"/>
      <c r="Q277" s="288"/>
      <c r="R277" s="2"/>
      <c r="S277" s="2"/>
      <c r="T277" s="289"/>
      <c r="U277" s="289"/>
      <c r="V277" s="289"/>
      <c r="W277" s="316"/>
      <c r="X277" s="316"/>
      <c r="Y277" s="316"/>
      <c r="Z277" s="316"/>
      <c r="AA277" s="316"/>
      <c r="AB277" s="316"/>
      <c r="AC277" s="316"/>
      <c r="AD277" s="3"/>
      <c r="AE277" s="3"/>
      <c r="AG277" s="312"/>
      <c r="AH277" s="313"/>
    </row>
    <row r="278" spans="1:34" ht="6" customHeight="1">
      <c r="A278" s="332"/>
      <c r="B278" s="332"/>
      <c r="C278" s="332"/>
      <c r="D278" s="332"/>
      <c r="E278" s="332"/>
      <c r="F278" s="332"/>
      <c r="G278" s="332"/>
      <c r="H278" s="332"/>
      <c r="I278" s="332"/>
      <c r="J278" s="332"/>
      <c r="K278" s="332"/>
      <c r="L278" s="290"/>
      <c r="M278" s="287"/>
      <c r="N278" s="287"/>
      <c r="O278" s="287"/>
      <c r="P278" s="287"/>
      <c r="Q278" s="288"/>
      <c r="R278" s="2"/>
      <c r="S278" s="2"/>
      <c r="T278" s="289"/>
      <c r="U278" s="289"/>
      <c r="V278" s="289"/>
      <c r="W278" s="316"/>
      <c r="X278" s="316"/>
      <c r="Y278" s="316"/>
      <c r="Z278" s="316"/>
      <c r="AA278" s="316"/>
      <c r="AB278" s="316"/>
      <c r="AC278" s="316"/>
      <c r="AD278" s="3"/>
      <c r="AE278" s="3"/>
      <c r="AG278" s="312"/>
      <c r="AH278" s="313"/>
    </row>
    <row r="279" spans="1:34" ht="6" customHeight="1" thickBot="1">
      <c r="A279" s="332"/>
      <c r="B279" s="332"/>
      <c r="C279" s="332"/>
      <c r="D279" s="332"/>
      <c r="E279" s="332"/>
      <c r="F279" s="332"/>
      <c r="G279" s="332"/>
      <c r="H279" s="332"/>
      <c r="I279" s="332"/>
      <c r="J279" s="332"/>
      <c r="K279" s="332"/>
      <c r="L279" s="290"/>
      <c r="M279" s="287"/>
      <c r="N279" s="287"/>
      <c r="O279" s="287"/>
      <c r="P279" s="287"/>
      <c r="Q279" s="288"/>
      <c r="R279" s="2"/>
      <c r="S279" s="2"/>
      <c r="T279" s="289"/>
      <c r="U279" s="289"/>
      <c r="V279" s="289"/>
      <c r="W279" s="316"/>
      <c r="X279" s="316"/>
      <c r="Y279" s="316"/>
      <c r="Z279" s="316"/>
      <c r="AA279" s="316"/>
      <c r="AB279" s="316"/>
      <c r="AC279" s="316"/>
      <c r="AD279" s="3"/>
      <c r="AE279" s="3"/>
      <c r="AG279" s="314"/>
      <c r="AH279" s="315"/>
    </row>
    <row r="280" spans="1:34" ht="6" customHeight="1">
      <c r="A280" s="199" t="s">
        <v>117</v>
      </c>
      <c r="B280" s="199"/>
      <c r="C280" s="199"/>
      <c r="D280" s="199"/>
      <c r="E280" s="199"/>
      <c r="F280" s="199"/>
      <c r="G280" s="199"/>
      <c r="H280" s="199"/>
      <c r="I280" s="199"/>
      <c r="J280" s="199"/>
      <c r="K280" s="199"/>
      <c r="L280" s="199"/>
      <c r="M280" s="199"/>
      <c r="N280" s="199"/>
      <c r="O280" s="199"/>
      <c r="P280" s="199"/>
      <c r="Q280" s="199"/>
      <c r="R280" s="199"/>
      <c r="S280" s="201" t="s">
        <v>24</v>
      </c>
      <c r="T280" s="201"/>
      <c r="U280" s="201"/>
      <c r="V280" s="201"/>
      <c r="W280" s="201"/>
      <c r="X280" s="201"/>
      <c r="Y280" s="201"/>
      <c r="Z280" s="201"/>
      <c r="AA280" s="30"/>
      <c r="AB280" s="33"/>
      <c r="AC280" s="79" t="s">
        <v>22</v>
      </c>
      <c r="AD280" s="79"/>
      <c r="AE280" s="79"/>
      <c r="AF280" s="160" t="s">
        <v>23</v>
      </c>
      <c r="AG280" s="160"/>
      <c r="AH280" s="160"/>
    </row>
    <row r="281" spans="1:34" ht="6" customHeight="1">
      <c r="A281" s="199"/>
      <c r="B281" s="199"/>
      <c r="C281" s="199"/>
      <c r="D281" s="199"/>
      <c r="E281" s="199"/>
      <c r="F281" s="199"/>
      <c r="G281" s="199"/>
      <c r="H281" s="199"/>
      <c r="I281" s="199"/>
      <c r="J281" s="199"/>
      <c r="K281" s="199"/>
      <c r="L281" s="199"/>
      <c r="M281" s="199"/>
      <c r="N281" s="199"/>
      <c r="O281" s="199"/>
      <c r="P281" s="199"/>
      <c r="Q281" s="199"/>
      <c r="R281" s="199"/>
      <c r="S281" s="201"/>
      <c r="T281" s="201"/>
      <c r="U281" s="201"/>
      <c r="V281" s="201"/>
      <c r="W281" s="201"/>
      <c r="X281" s="201"/>
      <c r="Y281" s="201"/>
      <c r="Z281" s="201"/>
      <c r="AA281" s="30"/>
      <c r="AB281" s="33"/>
      <c r="AC281" s="79"/>
      <c r="AD281" s="79"/>
      <c r="AE281" s="79"/>
      <c r="AF281" s="160"/>
      <c r="AG281" s="160"/>
      <c r="AH281" s="160"/>
    </row>
    <row r="282" spans="1:34" ht="6" customHeight="1" thickBot="1">
      <c r="A282" s="200"/>
      <c r="B282" s="200"/>
      <c r="C282" s="200"/>
      <c r="D282" s="200"/>
      <c r="E282" s="200"/>
      <c r="F282" s="200"/>
      <c r="G282" s="200"/>
      <c r="H282" s="200"/>
      <c r="I282" s="200"/>
      <c r="J282" s="200"/>
      <c r="K282" s="200"/>
      <c r="L282" s="200"/>
      <c r="M282" s="200"/>
      <c r="N282" s="200"/>
      <c r="O282" s="200"/>
      <c r="P282" s="200"/>
      <c r="Q282" s="200"/>
      <c r="R282" s="200"/>
      <c r="S282" s="202"/>
      <c r="T282" s="202"/>
      <c r="U282" s="202"/>
      <c r="V282" s="202"/>
      <c r="W282" s="202"/>
      <c r="X282" s="202"/>
      <c r="Y282" s="202"/>
      <c r="Z282" s="202"/>
      <c r="AA282" s="31"/>
      <c r="AB282" s="34"/>
      <c r="AC282" s="80"/>
      <c r="AD282" s="80"/>
      <c r="AE282" s="80"/>
      <c r="AF282" s="161"/>
      <c r="AG282" s="161"/>
      <c r="AH282" s="161"/>
    </row>
    <row r="283" spans="1:34" ht="6" customHeight="1" thickBot="1">
      <c r="A283" s="203"/>
      <c r="B283" s="98" t="s">
        <v>57</v>
      </c>
      <c r="C283" s="99"/>
      <c r="D283" s="100"/>
      <c r="E283" s="204" t="s">
        <v>58</v>
      </c>
      <c r="F283" s="92"/>
      <c r="G283" s="92"/>
      <c r="H283" s="205"/>
      <c r="I283" s="98" t="s">
        <v>59</v>
      </c>
      <c r="J283" s="99"/>
      <c r="K283" s="100"/>
      <c r="L283" s="98" t="s">
        <v>60</v>
      </c>
      <c r="M283" s="207"/>
      <c r="N283" s="207"/>
      <c r="O283" s="189"/>
      <c r="P283" s="149" t="s">
        <v>61</v>
      </c>
      <c r="Q283" s="150"/>
      <c r="R283" s="150"/>
      <c r="S283" s="150"/>
      <c r="T283" s="150"/>
      <c r="U283" s="150"/>
      <c r="V283" s="98" t="s">
        <v>62</v>
      </c>
      <c r="W283" s="189"/>
      <c r="X283" s="98" t="s">
        <v>63</v>
      </c>
      <c r="Y283" s="99"/>
      <c r="Z283" s="99"/>
      <c r="AA283" s="99"/>
      <c r="AB283" s="99"/>
      <c r="AC283" s="100"/>
      <c r="AD283" s="98" t="s">
        <v>89</v>
      </c>
      <c r="AE283" s="99"/>
      <c r="AF283" s="99"/>
      <c r="AG283" s="100"/>
      <c r="AH283" s="169"/>
    </row>
    <row r="284" spans="1:34" ht="6" customHeight="1" thickBot="1">
      <c r="A284" s="203"/>
      <c r="B284" s="101"/>
      <c r="C284" s="102"/>
      <c r="D284" s="103"/>
      <c r="E284" s="89"/>
      <c r="F284" s="71"/>
      <c r="G284" s="71"/>
      <c r="H284" s="206"/>
      <c r="I284" s="101"/>
      <c r="J284" s="102"/>
      <c r="K284" s="103"/>
      <c r="L284" s="190"/>
      <c r="M284" s="208"/>
      <c r="N284" s="208"/>
      <c r="O284" s="191"/>
      <c r="P284" s="151"/>
      <c r="Q284" s="151"/>
      <c r="R284" s="151"/>
      <c r="S284" s="151"/>
      <c r="T284" s="151"/>
      <c r="U284" s="151"/>
      <c r="V284" s="190"/>
      <c r="W284" s="191"/>
      <c r="X284" s="101"/>
      <c r="Y284" s="102"/>
      <c r="Z284" s="102"/>
      <c r="AA284" s="102"/>
      <c r="AB284" s="102"/>
      <c r="AC284" s="103"/>
      <c r="AD284" s="101"/>
      <c r="AE284" s="102"/>
      <c r="AF284" s="102"/>
      <c r="AG284" s="103"/>
      <c r="AH284" s="170"/>
    </row>
    <row r="285" spans="1:34" ht="6" customHeight="1" thickBot="1">
      <c r="A285" s="203"/>
      <c r="B285" s="101"/>
      <c r="C285" s="102"/>
      <c r="D285" s="103"/>
      <c r="E285" s="89"/>
      <c r="F285" s="71"/>
      <c r="G285" s="71"/>
      <c r="H285" s="206"/>
      <c r="I285" s="101"/>
      <c r="J285" s="102"/>
      <c r="K285" s="103"/>
      <c r="L285" s="190"/>
      <c r="M285" s="208"/>
      <c r="N285" s="208"/>
      <c r="O285" s="191"/>
      <c r="P285" s="152"/>
      <c r="Q285" s="152"/>
      <c r="R285" s="152"/>
      <c r="S285" s="152"/>
      <c r="T285" s="152"/>
      <c r="U285" s="152"/>
      <c r="V285" s="190"/>
      <c r="W285" s="191"/>
      <c r="X285" s="101"/>
      <c r="Y285" s="102"/>
      <c r="Z285" s="102"/>
      <c r="AA285" s="102"/>
      <c r="AB285" s="102"/>
      <c r="AC285" s="103"/>
      <c r="AD285" s="101"/>
      <c r="AE285" s="102"/>
      <c r="AF285" s="102"/>
      <c r="AG285" s="103"/>
      <c r="AH285" s="170"/>
    </row>
    <row r="286" spans="1:34" ht="6" customHeight="1" thickBot="1">
      <c r="A286" s="203"/>
      <c r="B286" s="101"/>
      <c r="C286" s="102"/>
      <c r="D286" s="103"/>
      <c r="E286" s="89"/>
      <c r="F286" s="71"/>
      <c r="G286" s="71"/>
      <c r="H286" s="206"/>
      <c r="I286" s="101"/>
      <c r="J286" s="102"/>
      <c r="K286" s="103"/>
      <c r="L286" s="190"/>
      <c r="M286" s="208"/>
      <c r="N286" s="208"/>
      <c r="O286" s="191"/>
      <c r="P286" s="152"/>
      <c r="Q286" s="152"/>
      <c r="R286" s="152"/>
      <c r="S286" s="152"/>
      <c r="T286" s="152"/>
      <c r="U286" s="152"/>
      <c r="V286" s="190"/>
      <c r="W286" s="191"/>
      <c r="X286" s="101"/>
      <c r="Y286" s="102"/>
      <c r="Z286" s="102"/>
      <c r="AA286" s="102"/>
      <c r="AB286" s="102"/>
      <c r="AC286" s="103"/>
      <c r="AD286" s="101"/>
      <c r="AE286" s="102"/>
      <c r="AF286" s="102"/>
      <c r="AG286" s="103"/>
      <c r="AH286" s="170"/>
    </row>
    <row r="287" spans="1:34" ht="6" customHeight="1" thickBot="1">
      <c r="A287" s="203"/>
      <c r="B287" s="101"/>
      <c r="C287" s="102"/>
      <c r="D287" s="103"/>
      <c r="E287" s="89"/>
      <c r="F287" s="71"/>
      <c r="G287" s="71"/>
      <c r="H287" s="206"/>
      <c r="I287" s="101"/>
      <c r="J287" s="102"/>
      <c r="K287" s="103"/>
      <c r="L287" s="190"/>
      <c r="M287" s="208"/>
      <c r="N287" s="208"/>
      <c r="O287" s="191"/>
      <c r="P287" s="152"/>
      <c r="Q287" s="152"/>
      <c r="R287" s="152"/>
      <c r="S287" s="152"/>
      <c r="T287" s="152"/>
      <c r="U287" s="152"/>
      <c r="V287" s="190"/>
      <c r="W287" s="191"/>
      <c r="X287" s="101"/>
      <c r="Y287" s="102"/>
      <c r="Z287" s="102"/>
      <c r="AA287" s="102"/>
      <c r="AB287" s="102"/>
      <c r="AC287" s="103"/>
      <c r="AD287" s="101"/>
      <c r="AE287" s="102"/>
      <c r="AF287" s="102"/>
      <c r="AG287" s="103"/>
      <c r="AH287" s="170"/>
    </row>
    <row r="288" spans="1:34" ht="6" customHeight="1" thickBot="1">
      <c r="A288" s="203"/>
      <c r="B288" s="101"/>
      <c r="C288" s="102"/>
      <c r="D288" s="103"/>
      <c r="E288" s="178" t="s">
        <v>21</v>
      </c>
      <c r="F288" s="179"/>
      <c r="G288" s="180"/>
      <c r="H288" s="175" t="s">
        <v>107</v>
      </c>
      <c r="I288" s="101"/>
      <c r="J288" s="102"/>
      <c r="K288" s="103"/>
      <c r="L288" s="190"/>
      <c r="M288" s="208"/>
      <c r="N288" s="208"/>
      <c r="O288" s="191"/>
      <c r="P288" s="152"/>
      <c r="Q288" s="152"/>
      <c r="R288" s="152"/>
      <c r="S288" s="152"/>
      <c r="T288" s="152"/>
      <c r="U288" s="152"/>
      <c r="V288" s="190"/>
      <c r="W288" s="191"/>
      <c r="X288" s="101"/>
      <c r="Y288" s="102"/>
      <c r="Z288" s="102"/>
      <c r="AA288" s="102"/>
      <c r="AB288" s="102"/>
      <c r="AC288" s="103"/>
      <c r="AD288" s="101"/>
      <c r="AE288" s="102"/>
      <c r="AF288" s="102"/>
      <c r="AG288" s="103"/>
      <c r="AH288" s="170"/>
    </row>
    <row r="289" spans="1:34" ht="6" customHeight="1" thickBot="1">
      <c r="A289" s="203"/>
      <c r="B289" s="101"/>
      <c r="C289" s="102"/>
      <c r="D289" s="103"/>
      <c r="E289" s="181"/>
      <c r="F289" s="182"/>
      <c r="G289" s="183"/>
      <c r="H289" s="176"/>
      <c r="I289" s="101"/>
      <c r="J289" s="102"/>
      <c r="K289" s="103"/>
      <c r="L289" s="190"/>
      <c r="M289" s="208"/>
      <c r="N289" s="208"/>
      <c r="O289" s="191"/>
      <c r="P289" s="152"/>
      <c r="Q289" s="152"/>
      <c r="R289" s="152"/>
      <c r="S289" s="152"/>
      <c r="T289" s="152"/>
      <c r="U289" s="152"/>
      <c r="V289" s="190"/>
      <c r="W289" s="191"/>
      <c r="X289" s="101"/>
      <c r="Y289" s="102"/>
      <c r="Z289" s="102"/>
      <c r="AA289" s="102"/>
      <c r="AB289" s="102"/>
      <c r="AC289" s="103"/>
      <c r="AD289" s="101"/>
      <c r="AE289" s="102"/>
      <c r="AF289" s="102"/>
      <c r="AG289" s="103"/>
      <c r="AH289" s="170"/>
    </row>
    <row r="290" spans="1:34" ht="6" customHeight="1" thickBot="1">
      <c r="A290" s="203"/>
      <c r="B290" s="104"/>
      <c r="C290" s="105"/>
      <c r="D290" s="106"/>
      <c r="E290" s="184"/>
      <c r="F290" s="185"/>
      <c r="G290" s="186"/>
      <c r="H290" s="177"/>
      <c r="I290" s="104"/>
      <c r="J290" s="105"/>
      <c r="K290" s="106"/>
      <c r="L290" s="209"/>
      <c r="M290" s="210"/>
      <c r="N290" s="210"/>
      <c r="O290" s="211"/>
      <c r="P290" s="152"/>
      <c r="Q290" s="152"/>
      <c r="R290" s="152"/>
      <c r="S290" s="152"/>
      <c r="T290" s="152"/>
      <c r="U290" s="152"/>
      <c r="V290" s="190"/>
      <c r="W290" s="191"/>
      <c r="X290" s="104"/>
      <c r="Y290" s="105"/>
      <c r="Z290" s="105"/>
      <c r="AA290" s="105"/>
      <c r="AB290" s="105"/>
      <c r="AC290" s="106"/>
      <c r="AD290" s="104"/>
      <c r="AE290" s="105"/>
      <c r="AF290" s="105"/>
      <c r="AG290" s="106"/>
      <c r="AH290" s="171"/>
    </row>
    <row r="291" spans="1:34" ht="6" customHeight="1" thickBot="1">
      <c r="A291" s="192" t="s">
        <v>41</v>
      </c>
      <c r="B291" s="323" t="s">
        <v>102</v>
      </c>
      <c r="C291" s="326" t="s">
        <v>65</v>
      </c>
      <c r="D291" s="329" t="s">
        <v>65</v>
      </c>
      <c r="E291" s="193" t="s">
        <v>108</v>
      </c>
      <c r="F291" s="196"/>
      <c r="G291" s="196"/>
      <c r="H291" s="213"/>
      <c r="I291" s="323"/>
      <c r="J291" s="326" t="s">
        <v>64</v>
      </c>
      <c r="K291" s="329" t="s">
        <v>65</v>
      </c>
      <c r="L291" s="216" t="s">
        <v>13</v>
      </c>
      <c r="M291" s="217"/>
      <c r="N291" s="222" t="s">
        <v>56</v>
      </c>
      <c r="O291" s="225"/>
      <c r="P291" s="109" t="s">
        <v>0</v>
      </c>
      <c r="Q291" s="109" t="s">
        <v>1</v>
      </c>
      <c r="R291" s="109" t="s">
        <v>2</v>
      </c>
      <c r="S291" s="109" t="s">
        <v>3</v>
      </c>
      <c r="T291" s="109" t="s">
        <v>6</v>
      </c>
      <c r="U291" s="109" t="s">
        <v>7</v>
      </c>
      <c r="V291" s="130" t="s">
        <v>8</v>
      </c>
      <c r="W291" s="133">
        <v>1</v>
      </c>
      <c r="X291" s="91" t="s">
        <v>78</v>
      </c>
      <c r="Y291" s="92"/>
      <c r="Z291" s="92"/>
      <c r="AA291" s="93"/>
      <c r="AB291" s="36"/>
      <c r="AC291" s="205" t="s">
        <v>85</v>
      </c>
      <c r="AD291" s="317" t="s">
        <v>88</v>
      </c>
      <c r="AE291" s="317"/>
      <c r="AF291" s="317"/>
      <c r="AG291" s="318"/>
      <c r="AH291" s="162" t="s">
        <v>15</v>
      </c>
    </row>
    <row r="292" spans="1:34" ht="6" customHeight="1" thickBot="1">
      <c r="A292" s="192"/>
      <c r="B292" s="324"/>
      <c r="C292" s="327"/>
      <c r="D292" s="330"/>
      <c r="E292" s="194"/>
      <c r="F292" s="197"/>
      <c r="G292" s="197"/>
      <c r="H292" s="214"/>
      <c r="I292" s="324"/>
      <c r="J292" s="327"/>
      <c r="K292" s="330"/>
      <c r="L292" s="218"/>
      <c r="M292" s="219"/>
      <c r="N292" s="223"/>
      <c r="O292" s="226"/>
      <c r="P292" s="110"/>
      <c r="Q292" s="110"/>
      <c r="R292" s="110"/>
      <c r="S292" s="110"/>
      <c r="T292" s="110"/>
      <c r="U292" s="110"/>
      <c r="V292" s="131"/>
      <c r="W292" s="134"/>
      <c r="X292" s="89"/>
      <c r="Y292" s="71"/>
      <c r="Z292" s="71"/>
      <c r="AA292" s="94"/>
      <c r="AB292" s="37"/>
      <c r="AC292" s="206"/>
      <c r="AD292" s="319"/>
      <c r="AE292" s="319"/>
      <c r="AF292" s="319"/>
      <c r="AG292" s="320"/>
      <c r="AH292" s="163"/>
    </row>
    <row r="293" spans="1:34" ht="6" customHeight="1" thickBot="1">
      <c r="A293" s="192"/>
      <c r="B293" s="324"/>
      <c r="C293" s="327"/>
      <c r="D293" s="330"/>
      <c r="E293" s="194"/>
      <c r="F293" s="197"/>
      <c r="G293" s="197"/>
      <c r="H293" s="214"/>
      <c r="I293" s="324"/>
      <c r="J293" s="327"/>
      <c r="K293" s="330"/>
      <c r="L293" s="218"/>
      <c r="M293" s="219"/>
      <c r="N293" s="223"/>
      <c r="O293" s="226"/>
      <c r="P293" s="116">
        <v>5</v>
      </c>
      <c r="Q293" s="116">
        <v>4</v>
      </c>
      <c r="R293" s="116">
        <v>4</v>
      </c>
      <c r="S293" s="116">
        <v>4</v>
      </c>
      <c r="T293" s="116">
        <v>4</v>
      </c>
      <c r="U293" s="116">
        <v>21</v>
      </c>
      <c r="V293" s="131"/>
      <c r="W293" s="134"/>
      <c r="X293" s="89"/>
      <c r="Y293" s="71"/>
      <c r="Z293" s="71"/>
      <c r="AA293" s="94"/>
      <c r="AB293" s="37"/>
      <c r="AC293" s="206"/>
      <c r="AD293" s="319"/>
      <c r="AE293" s="319"/>
      <c r="AF293" s="319"/>
      <c r="AG293" s="320"/>
      <c r="AH293" s="163"/>
    </row>
    <row r="294" spans="1:34" ht="6" customHeight="1" thickBot="1">
      <c r="A294" s="192"/>
      <c r="B294" s="324"/>
      <c r="C294" s="327"/>
      <c r="D294" s="330"/>
      <c r="E294" s="194"/>
      <c r="F294" s="197"/>
      <c r="G294" s="197"/>
      <c r="H294" s="214"/>
      <c r="I294" s="324"/>
      <c r="J294" s="327"/>
      <c r="K294" s="330"/>
      <c r="L294" s="220"/>
      <c r="M294" s="221"/>
      <c r="N294" s="224"/>
      <c r="O294" s="227"/>
      <c r="P294" s="116"/>
      <c r="Q294" s="116"/>
      <c r="R294" s="116"/>
      <c r="S294" s="116"/>
      <c r="T294" s="116"/>
      <c r="U294" s="116"/>
      <c r="V294" s="132"/>
      <c r="W294" s="135"/>
      <c r="X294" s="89"/>
      <c r="Y294" s="71"/>
      <c r="Z294" s="71"/>
      <c r="AA294" s="94"/>
      <c r="AB294" s="37"/>
      <c r="AC294" s="206"/>
      <c r="AD294" s="319"/>
      <c r="AE294" s="319"/>
      <c r="AF294" s="319"/>
      <c r="AG294" s="320"/>
      <c r="AH294" s="163"/>
    </row>
    <row r="295" spans="1:34" ht="6" customHeight="1" thickBot="1">
      <c r="A295" s="192"/>
      <c r="B295" s="324"/>
      <c r="C295" s="327"/>
      <c r="D295" s="330"/>
      <c r="E295" s="194"/>
      <c r="F295" s="197"/>
      <c r="G295" s="197"/>
      <c r="H295" s="214"/>
      <c r="I295" s="324"/>
      <c r="J295" s="327"/>
      <c r="K295" s="330"/>
      <c r="L295" s="238" t="s">
        <v>14</v>
      </c>
      <c r="M295" s="239"/>
      <c r="N295" s="239"/>
      <c r="O295" s="240"/>
      <c r="P295" s="116"/>
      <c r="Q295" s="116"/>
      <c r="R295" s="116"/>
      <c r="S295" s="116"/>
      <c r="T295" s="116"/>
      <c r="U295" s="116"/>
      <c r="V295" s="247" t="s">
        <v>9</v>
      </c>
      <c r="W295" s="155">
        <v>0</v>
      </c>
      <c r="X295" s="89"/>
      <c r="Y295" s="71"/>
      <c r="Z295" s="71"/>
      <c r="AA295" s="94"/>
      <c r="AB295" s="37"/>
      <c r="AC295" s="206"/>
      <c r="AD295" s="319"/>
      <c r="AE295" s="319"/>
      <c r="AF295" s="319"/>
      <c r="AG295" s="320"/>
      <c r="AH295" s="172" t="s">
        <v>15</v>
      </c>
    </row>
    <row r="296" spans="1:34" ht="6" customHeight="1" thickBot="1">
      <c r="A296" s="192"/>
      <c r="B296" s="324"/>
      <c r="C296" s="327"/>
      <c r="D296" s="330"/>
      <c r="E296" s="194"/>
      <c r="F296" s="197"/>
      <c r="G296" s="197"/>
      <c r="H296" s="214"/>
      <c r="I296" s="324"/>
      <c r="J296" s="327"/>
      <c r="K296" s="330"/>
      <c r="L296" s="241"/>
      <c r="M296" s="242"/>
      <c r="N296" s="242"/>
      <c r="O296" s="243"/>
      <c r="P296" s="117"/>
      <c r="Q296" s="117"/>
      <c r="R296" s="117"/>
      <c r="S296" s="117"/>
      <c r="T296" s="117"/>
      <c r="U296" s="117"/>
      <c r="V296" s="131"/>
      <c r="W296" s="134"/>
      <c r="X296" s="89"/>
      <c r="Y296" s="71"/>
      <c r="Z296" s="71"/>
      <c r="AA296" s="95"/>
      <c r="AB296" s="38"/>
      <c r="AC296" s="206"/>
      <c r="AD296" s="319"/>
      <c r="AE296" s="319"/>
      <c r="AF296" s="319"/>
      <c r="AG296" s="320"/>
      <c r="AH296" s="173"/>
    </row>
    <row r="297" spans="1:34" ht="6" customHeight="1" thickBot="1">
      <c r="A297" s="192"/>
      <c r="B297" s="324"/>
      <c r="C297" s="327"/>
      <c r="D297" s="330"/>
      <c r="E297" s="194"/>
      <c r="F297" s="197"/>
      <c r="G297" s="197"/>
      <c r="H297" s="214"/>
      <c r="I297" s="324"/>
      <c r="J297" s="327"/>
      <c r="K297" s="330"/>
      <c r="L297" s="241"/>
      <c r="M297" s="242"/>
      <c r="N297" s="242"/>
      <c r="O297" s="243"/>
      <c r="P297" s="231" t="s">
        <v>4</v>
      </c>
      <c r="Q297" s="231" t="s">
        <v>5</v>
      </c>
      <c r="R297" s="231" t="s">
        <v>11</v>
      </c>
      <c r="S297" s="231" t="s">
        <v>12</v>
      </c>
      <c r="T297" s="232" t="s">
        <v>15</v>
      </c>
      <c r="U297" s="233"/>
      <c r="V297" s="131"/>
      <c r="W297" s="134"/>
      <c r="X297" s="89" t="s">
        <v>86</v>
      </c>
      <c r="Y297" s="71"/>
      <c r="Z297" s="71"/>
      <c r="AA297" s="96"/>
      <c r="AB297" s="42"/>
      <c r="AC297" s="73"/>
      <c r="AD297" s="319"/>
      <c r="AE297" s="319"/>
      <c r="AF297" s="319"/>
      <c r="AG297" s="320"/>
      <c r="AH297" s="173"/>
    </row>
    <row r="298" spans="1:34" ht="6" customHeight="1" thickBot="1">
      <c r="A298" s="192"/>
      <c r="B298" s="324"/>
      <c r="C298" s="327"/>
      <c r="D298" s="330"/>
      <c r="E298" s="194"/>
      <c r="F298" s="197"/>
      <c r="G298" s="197"/>
      <c r="H298" s="214"/>
      <c r="I298" s="324"/>
      <c r="J298" s="327"/>
      <c r="K298" s="330"/>
      <c r="L298" s="241"/>
      <c r="M298" s="242"/>
      <c r="N298" s="242"/>
      <c r="O298" s="243"/>
      <c r="P298" s="110"/>
      <c r="Q298" s="110"/>
      <c r="R298" s="110"/>
      <c r="S298" s="110"/>
      <c r="T298" s="234"/>
      <c r="U298" s="235"/>
      <c r="V298" s="248"/>
      <c r="W298" s="156"/>
      <c r="X298" s="89"/>
      <c r="Y298" s="71"/>
      <c r="Z298" s="71"/>
      <c r="AA298" s="94"/>
      <c r="AB298" s="37"/>
      <c r="AC298" s="73"/>
      <c r="AD298" s="319"/>
      <c r="AE298" s="319"/>
      <c r="AF298" s="319"/>
      <c r="AG298" s="320"/>
      <c r="AH298" s="230"/>
    </row>
    <row r="299" spans="1:34" ht="6" customHeight="1" thickBot="1">
      <c r="A299" s="192"/>
      <c r="B299" s="324"/>
      <c r="C299" s="327"/>
      <c r="D299" s="330"/>
      <c r="E299" s="194"/>
      <c r="F299" s="197"/>
      <c r="G299" s="197"/>
      <c r="H299" s="214"/>
      <c r="I299" s="324"/>
      <c r="J299" s="327"/>
      <c r="K299" s="330"/>
      <c r="L299" s="241"/>
      <c r="M299" s="242"/>
      <c r="N299" s="242"/>
      <c r="O299" s="243"/>
      <c r="P299" s="116">
        <v>4</v>
      </c>
      <c r="Q299" s="116">
        <v>5</v>
      </c>
      <c r="R299" s="116">
        <v>4</v>
      </c>
      <c r="S299" s="116">
        <v>5</v>
      </c>
      <c r="T299" s="234"/>
      <c r="U299" s="235"/>
      <c r="V299" s="228" t="s">
        <v>10</v>
      </c>
      <c r="W299" s="157">
        <v>2</v>
      </c>
      <c r="X299" s="89"/>
      <c r="Y299" s="71"/>
      <c r="Z299" s="71"/>
      <c r="AA299" s="94"/>
      <c r="AB299" s="37"/>
      <c r="AC299" s="73"/>
      <c r="AD299" s="319"/>
      <c r="AE299" s="319"/>
      <c r="AF299" s="319"/>
      <c r="AG299" s="320"/>
      <c r="AH299" s="172" t="s">
        <v>15</v>
      </c>
    </row>
    <row r="300" spans="1:34" ht="6" customHeight="1" thickBot="1">
      <c r="A300" s="192"/>
      <c r="B300" s="324"/>
      <c r="C300" s="327"/>
      <c r="D300" s="330"/>
      <c r="E300" s="194"/>
      <c r="F300" s="197"/>
      <c r="G300" s="197"/>
      <c r="H300" s="214"/>
      <c r="I300" s="324"/>
      <c r="J300" s="327"/>
      <c r="K300" s="330"/>
      <c r="L300" s="241"/>
      <c r="M300" s="242"/>
      <c r="N300" s="242"/>
      <c r="O300" s="243"/>
      <c r="P300" s="116"/>
      <c r="Q300" s="116"/>
      <c r="R300" s="116"/>
      <c r="S300" s="116"/>
      <c r="T300" s="234"/>
      <c r="U300" s="235"/>
      <c r="V300" s="131"/>
      <c r="W300" s="134"/>
      <c r="X300" s="89"/>
      <c r="Y300" s="71"/>
      <c r="Z300" s="71"/>
      <c r="AA300" s="94"/>
      <c r="AB300" s="37"/>
      <c r="AC300" s="73"/>
      <c r="AD300" s="319"/>
      <c r="AE300" s="319"/>
      <c r="AF300" s="319"/>
      <c r="AG300" s="320"/>
      <c r="AH300" s="173"/>
    </row>
    <row r="301" spans="1:34" ht="6" customHeight="1" thickBot="1">
      <c r="A301" s="192"/>
      <c r="B301" s="324"/>
      <c r="C301" s="327"/>
      <c r="D301" s="330"/>
      <c r="E301" s="194"/>
      <c r="F301" s="197"/>
      <c r="G301" s="197"/>
      <c r="H301" s="214"/>
      <c r="I301" s="324"/>
      <c r="J301" s="327"/>
      <c r="K301" s="330"/>
      <c r="L301" s="241"/>
      <c r="M301" s="242"/>
      <c r="N301" s="242"/>
      <c r="O301" s="243"/>
      <c r="P301" s="116"/>
      <c r="Q301" s="116"/>
      <c r="R301" s="116"/>
      <c r="S301" s="116"/>
      <c r="T301" s="234"/>
      <c r="U301" s="235"/>
      <c r="V301" s="131"/>
      <c r="W301" s="134"/>
      <c r="X301" s="89"/>
      <c r="Y301" s="71"/>
      <c r="Z301" s="71"/>
      <c r="AA301" s="94"/>
      <c r="AB301" s="37"/>
      <c r="AC301" s="73"/>
      <c r="AD301" s="319"/>
      <c r="AE301" s="319"/>
      <c r="AF301" s="319"/>
      <c r="AG301" s="320"/>
      <c r="AH301" s="173"/>
    </row>
    <row r="302" spans="1:34" ht="6" customHeight="1" thickBot="1">
      <c r="A302" s="192"/>
      <c r="B302" s="325"/>
      <c r="C302" s="328"/>
      <c r="D302" s="331"/>
      <c r="E302" s="195"/>
      <c r="F302" s="198"/>
      <c r="G302" s="198"/>
      <c r="H302" s="215"/>
      <c r="I302" s="325"/>
      <c r="J302" s="328"/>
      <c r="K302" s="331"/>
      <c r="L302" s="244"/>
      <c r="M302" s="245"/>
      <c r="N302" s="245"/>
      <c r="O302" s="246"/>
      <c r="P302" s="212"/>
      <c r="Q302" s="212"/>
      <c r="R302" s="212"/>
      <c r="S302" s="212"/>
      <c r="T302" s="236"/>
      <c r="U302" s="237"/>
      <c r="V302" s="229"/>
      <c r="W302" s="158"/>
      <c r="X302" s="90"/>
      <c r="Y302" s="72"/>
      <c r="Z302" s="72"/>
      <c r="AA302" s="97"/>
      <c r="AB302" s="43"/>
      <c r="AC302" s="74"/>
      <c r="AD302" s="321"/>
      <c r="AE302" s="321"/>
      <c r="AF302" s="321"/>
      <c r="AG302" s="322"/>
      <c r="AH302" s="174"/>
    </row>
    <row r="303" spans="1:34" ht="6" customHeight="1" thickBot="1">
      <c r="A303" s="249">
        <v>16</v>
      </c>
      <c r="B303" s="293" t="str">
        <f>IF(VLOOKUP(A303,入力シート❷!A:B,2,FALSE)="ハイパーコース","ハイパー","")</f>
        <v/>
      </c>
      <c r="C303" s="296" t="str">
        <f>IF(VLOOKUP(A303,入力シート❷!A:B,2,FALSE)="アドバンストコース","アドバンスト","")</f>
        <v/>
      </c>
      <c r="D303" s="299" t="str">
        <f>IF(VLOOKUP(A303,入力シート❷!A:B,2,FALSE)="アグレッシブコース","アグレッシブ","")</f>
        <v/>
      </c>
      <c r="E303" s="250" t="str">
        <f>IF(VLOOKUP(A303,入力シート❷!A:C,3,FALSE)="A推薦(単願)","A推薦","")</f>
        <v/>
      </c>
      <c r="F303" s="253" t="str">
        <f>IF(VLOOKUP(A303,入力シート❷!A:C,3,FALSE)="B推薦(併願)","B推薦","")</f>
        <v/>
      </c>
      <c r="G303" s="253" t="str">
        <f>IF(VLOOKUP(A303,入力シート❷!A:C,3,FALSE)="C推薦(第一志望)","C推薦","")</f>
        <v/>
      </c>
      <c r="H303" s="256" t="str">
        <f>IF(VLOOKUP(A303,入力シート❷!A:C,3,FALSE)="併願優遇","併願優遇","")</f>
        <v/>
      </c>
      <c r="I303" s="293" t="str">
        <f>IF(VLOOKUP(A303,入力シート❷!A:D,4,FALSE)="学業特待Ⅰ","学業特待Ⅰ","")</f>
        <v/>
      </c>
      <c r="J303" s="296" t="str">
        <f>IF(VLOOKUP(A303,入力シート❷!A:D,4,FALSE)="学業特待Ⅱ","学業特待Ⅱ","")</f>
        <v/>
      </c>
      <c r="K303" s="299" t="str">
        <f>IF(VLOOKUP(A303,入力シート❷!A:D,4,FALSE)="学業特待Ⅲ","学業特待Ⅲ","")</f>
        <v/>
      </c>
      <c r="L303" s="277" t="str">
        <f>IF(OR(VLOOKUP(A303,入力シート❷!A:I,7,FALSE)="",VLOOKUP(A303,入力シート❷!A:I,8,FALSE)=""),"入力シート❷に入力してください",VLOOKUP(A303,入力シート❷!A:I,7,FALSE)&amp;"　"&amp;VLOOKUP(A303,入力シート❷!A:I,8,FALSE))</f>
        <v>入力シート❷に入力してください</v>
      </c>
      <c r="M303" s="278"/>
      <c r="N303" s="268" t="str">
        <f>IF(VLOOKUP(A303,入力シート❷!A:I,9,FALSE)="","",IF(VLOOKUP(A303,入力シート❷!A:I,9,FALSE)="女","",VLOOKUP(A303,入力シート❷!A:I,9,FALSE)))</f>
        <v/>
      </c>
      <c r="O303" s="271" t="str">
        <f>IF(VLOOKUP(A303,入力シート❷!A:I,9,FALSE)="","",IF(VLOOKUP(A303,入力シート❷!A:I,9,FALSE)="男","",VLOOKUP(A303,入力シート❷!A:I,9,FALSE)))</f>
        <v/>
      </c>
      <c r="P303" s="159" t="s">
        <v>0</v>
      </c>
      <c r="Q303" s="159" t="s">
        <v>1</v>
      </c>
      <c r="R303" s="159" t="s">
        <v>2</v>
      </c>
      <c r="S303" s="159" t="s">
        <v>3</v>
      </c>
      <c r="T303" s="159" t="s">
        <v>6</v>
      </c>
      <c r="U303" s="159" t="s">
        <v>7</v>
      </c>
      <c r="V303" s="153" t="s">
        <v>8</v>
      </c>
      <c r="W303" s="138" t="str">
        <f>IF(VLOOKUP(A303,入力シート❷!A:U,19,FALSE)="","",VLOOKUP(A303,入力シート❷!A:U,19,FALSE))</f>
        <v/>
      </c>
      <c r="X303" s="87" t="str">
        <f>IF(VLOOKUP(A303,入力シート❷!A:AF,22,FALSE)="","",VLOOKUP(A303,入力シート❷!A:AF,22,FALSE))</f>
        <v/>
      </c>
      <c r="Y303" s="66" t="str">
        <f>IF(VLOOKUP(A303,入力シート❷!A:AF,23,FALSE)="","",VLOOKUP(A303,入力シート❷!A:AF,23,FALSE))</f>
        <v/>
      </c>
      <c r="Z303" s="66" t="str">
        <f>IF(VLOOKUP(A303,入力シート❷!A:AF,24,FALSE)="","",VLOOKUP(A303,入力シート❷!A:AF,24,FALSE))</f>
        <v/>
      </c>
      <c r="AA303" s="66" t="str">
        <f>IF(VLOOKUP(A303,入力シート❷!A:AF,25,FALSE)="","",VLOOKUP(A303,入力シート❷!A:AF,25,FALSE))</f>
        <v/>
      </c>
      <c r="AB303" s="66" t="str">
        <f>IF(VLOOKUP(A303,入力シート❷!A:AF,26,FALSE)="","",VLOOKUP(A303,入力シート❷!A:AF,26,FALSE))</f>
        <v/>
      </c>
      <c r="AC303" s="77" t="str">
        <f>IF(VLOOKUP(A303,入力シート❷!A:AF,27,FALSE)="","",VLOOKUP(A303,入力シート❷!A:AF,27,FALSE))</f>
        <v/>
      </c>
      <c r="AD303" s="81" t="str">
        <f>IF(VLOOKUP(A303,入力シート❷!A:AG,33,FALSE)="","必要な場合、入力シート❷に入力してください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必要な場合、入力シート❷に入力してください",VLOOKUP(A303,入力シート❷!A:AG,33,FALSE))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03" s="81"/>
      <c r="AF303" s="81"/>
      <c r="AG303" s="82"/>
      <c r="AH303" s="164" t="s">
        <v>15</v>
      </c>
    </row>
    <row r="304" spans="1:34" ht="6" customHeight="1" thickBot="1">
      <c r="A304" s="249"/>
      <c r="B304" s="294"/>
      <c r="C304" s="297"/>
      <c r="D304" s="300"/>
      <c r="E304" s="251"/>
      <c r="F304" s="254"/>
      <c r="G304" s="254"/>
      <c r="H304" s="257"/>
      <c r="I304" s="294"/>
      <c r="J304" s="297"/>
      <c r="K304" s="300"/>
      <c r="L304" s="279"/>
      <c r="M304" s="280"/>
      <c r="N304" s="269"/>
      <c r="O304" s="272"/>
      <c r="P304" s="115"/>
      <c r="Q304" s="115"/>
      <c r="R304" s="115"/>
      <c r="S304" s="115"/>
      <c r="T304" s="115"/>
      <c r="U304" s="115"/>
      <c r="V304" s="124"/>
      <c r="W304" s="121"/>
      <c r="X304" s="75"/>
      <c r="Y304" s="67"/>
      <c r="Z304" s="67"/>
      <c r="AA304" s="67"/>
      <c r="AB304" s="67"/>
      <c r="AC304" s="78"/>
      <c r="AD304" s="83"/>
      <c r="AE304" s="83"/>
      <c r="AF304" s="83"/>
      <c r="AG304" s="84"/>
      <c r="AH304" s="165"/>
    </row>
    <row r="305" spans="1:34" ht="6" customHeight="1" thickBot="1">
      <c r="A305" s="249"/>
      <c r="B305" s="294"/>
      <c r="C305" s="297"/>
      <c r="D305" s="300"/>
      <c r="E305" s="251"/>
      <c r="F305" s="254"/>
      <c r="G305" s="254"/>
      <c r="H305" s="257"/>
      <c r="I305" s="294"/>
      <c r="J305" s="297"/>
      <c r="K305" s="300"/>
      <c r="L305" s="279"/>
      <c r="M305" s="280"/>
      <c r="N305" s="269"/>
      <c r="O305" s="272"/>
      <c r="P305" s="107" t="str">
        <f>IF(VLOOKUP(A303,入力シート❷!A:U,10,FALSE)="","",VLOOKUP(A303,入力シート❷!A:U,10,FALSE))</f>
        <v/>
      </c>
      <c r="Q305" s="107" t="str">
        <f>IF(VLOOKUP(A303,入力シート❷!A:U,11,FALSE)="","",VLOOKUP(A303,入力シート❷!A:U,11,FALSE))</f>
        <v/>
      </c>
      <c r="R305" s="107" t="str">
        <f>IF(VLOOKUP(A303,入力シート❷!A:U,12,FALSE)="","",VLOOKUP(A303,入力シート❷!A:U,12,FALSE))</f>
        <v/>
      </c>
      <c r="S305" s="107" t="str">
        <f>IF(VLOOKUP(A303,入力シート❷!A:U,13,FALSE)="","",VLOOKUP(A303,入力シート❷!A:U,13,FALSE))</f>
        <v/>
      </c>
      <c r="T305" s="107" t="str">
        <f>IF(VLOOKUP(A303,入力シート❷!A:U,18,FALSE)="","",VLOOKUP(A303,入力シート❷!A:U,18,FALSE))</f>
        <v/>
      </c>
      <c r="U305" s="107" t="str">
        <f>IF(SUM(P305:T305)=0,"",SUM(P305:T305))</f>
        <v/>
      </c>
      <c r="V305" s="124"/>
      <c r="W305" s="121"/>
      <c r="X305" s="75"/>
      <c r="Y305" s="67"/>
      <c r="Z305" s="67"/>
      <c r="AA305" s="67"/>
      <c r="AB305" s="67"/>
      <c r="AC305" s="78"/>
      <c r="AD305" s="83"/>
      <c r="AE305" s="83"/>
      <c r="AF305" s="83"/>
      <c r="AG305" s="84"/>
      <c r="AH305" s="165"/>
    </row>
    <row r="306" spans="1:34" ht="6" customHeight="1" thickBot="1">
      <c r="A306" s="249"/>
      <c r="B306" s="294"/>
      <c r="C306" s="297"/>
      <c r="D306" s="300"/>
      <c r="E306" s="251"/>
      <c r="F306" s="254"/>
      <c r="G306" s="254"/>
      <c r="H306" s="257"/>
      <c r="I306" s="294"/>
      <c r="J306" s="297"/>
      <c r="K306" s="300"/>
      <c r="L306" s="281"/>
      <c r="M306" s="282"/>
      <c r="N306" s="270"/>
      <c r="O306" s="273"/>
      <c r="P306" s="107"/>
      <c r="Q306" s="107"/>
      <c r="R306" s="107"/>
      <c r="S306" s="107"/>
      <c r="T306" s="107"/>
      <c r="U306" s="107"/>
      <c r="V306" s="154"/>
      <c r="W306" s="139"/>
      <c r="X306" s="75"/>
      <c r="Y306" s="67"/>
      <c r="Z306" s="67"/>
      <c r="AA306" s="67"/>
      <c r="AB306" s="67"/>
      <c r="AC306" s="78"/>
      <c r="AD306" s="83"/>
      <c r="AE306" s="83"/>
      <c r="AF306" s="83"/>
      <c r="AG306" s="84"/>
      <c r="AH306" s="166"/>
    </row>
    <row r="307" spans="1:34" ht="6" customHeight="1" thickBot="1">
      <c r="A307" s="249"/>
      <c r="B307" s="294"/>
      <c r="C307" s="297"/>
      <c r="D307" s="300"/>
      <c r="E307" s="251"/>
      <c r="F307" s="254"/>
      <c r="G307" s="254"/>
      <c r="H307" s="257"/>
      <c r="I307" s="294"/>
      <c r="J307" s="297"/>
      <c r="K307" s="300"/>
      <c r="L307" s="259" t="str">
        <f>IF(OR(VLOOKUP(A303,入力シート❷!A:I,5,FALSE)="",VLOOKUP(A303,入力シート❷!A:I,6,FALSE)=""),"入力シート❷に入力してください",VLOOKUP(A303,入力シート❷!A:I,5,FALSE)&amp;"　"&amp;VLOOKUP(A303,入力シート❷!A:I,6,FALSE))</f>
        <v>入力シート❷に入力してください</v>
      </c>
      <c r="M307" s="260"/>
      <c r="N307" s="260"/>
      <c r="O307" s="261"/>
      <c r="P307" s="107"/>
      <c r="Q307" s="107"/>
      <c r="R307" s="107"/>
      <c r="S307" s="107"/>
      <c r="T307" s="107"/>
      <c r="U307" s="107"/>
      <c r="V307" s="136" t="s">
        <v>9</v>
      </c>
      <c r="W307" s="128" t="str">
        <f>IF(VLOOKUP(A303,入力シート❷!A:U,20,FALSE)="","",VLOOKUP(A303,入力シート❷!A:U,20,FALSE))</f>
        <v/>
      </c>
      <c r="X307" s="75"/>
      <c r="Y307" s="67"/>
      <c r="Z307" s="67"/>
      <c r="AA307" s="67"/>
      <c r="AB307" s="67"/>
      <c r="AC307" s="78"/>
      <c r="AD307" s="83"/>
      <c r="AE307" s="83"/>
      <c r="AF307" s="83"/>
      <c r="AG307" s="84"/>
      <c r="AH307" s="167" t="s">
        <v>15</v>
      </c>
    </row>
    <row r="308" spans="1:34" ht="6" customHeight="1" thickBot="1">
      <c r="A308" s="249"/>
      <c r="B308" s="294"/>
      <c r="C308" s="297"/>
      <c r="D308" s="300"/>
      <c r="E308" s="251"/>
      <c r="F308" s="254"/>
      <c r="G308" s="254"/>
      <c r="H308" s="257"/>
      <c r="I308" s="294"/>
      <c r="J308" s="297"/>
      <c r="K308" s="300"/>
      <c r="L308" s="262"/>
      <c r="M308" s="263"/>
      <c r="N308" s="263"/>
      <c r="O308" s="264"/>
      <c r="P308" s="113"/>
      <c r="Q308" s="113"/>
      <c r="R308" s="113"/>
      <c r="S308" s="113"/>
      <c r="T308" s="113"/>
      <c r="U308" s="113"/>
      <c r="V308" s="124"/>
      <c r="W308" s="121"/>
      <c r="X308" s="75"/>
      <c r="Y308" s="67"/>
      <c r="Z308" s="67"/>
      <c r="AA308" s="67"/>
      <c r="AB308" s="67"/>
      <c r="AC308" s="78"/>
      <c r="AD308" s="83"/>
      <c r="AE308" s="83"/>
      <c r="AF308" s="83"/>
      <c r="AG308" s="84"/>
      <c r="AH308" s="165"/>
    </row>
    <row r="309" spans="1:34" ht="6" customHeight="1" thickBot="1">
      <c r="A309" s="249"/>
      <c r="B309" s="294"/>
      <c r="C309" s="297"/>
      <c r="D309" s="300"/>
      <c r="E309" s="251"/>
      <c r="F309" s="254"/>
      <c r="G309" s="254"/>
      <c r="H309" s="257"/>
      <c r="I309" s="294"/>
      <c r="J309" s="297"/>
      <c r="K309" s="300"/>
      <c r="L309" s="262"/>
      <c r="M309" s="263"/>
      <c r="N309" s="263"/>
      <c r="O309" s="264"/>
      <c r="P309" s="114" t="s">
        <v>4</v>
      </c>
      <c r="Q309" s="114" t="s">
        <v>5</v>
      </c>
      <c r="R309" s="114" t="s">
        <v>11</v>
      </c>
      <c r="S309" s="114" t="s">
        <v>12</v>
      </c>
      <c r="T309" s="126" t="s">
        <v>15</v>
      </c>
      <c r="U309" s="16"/>
      <c r="V309" s="124"/>
      <c r="W309" s="121"/>
      <c r="X309" s="75" t="str">
        <f>IF(VLOOKUP(A303,入力シート❷!A:AF,28,FALSE)="","",VLOOKUP(A303,入力シート❷!A:AF,28,FALSE))</f>
        <v/>
      </c>
      <c r="Y309" s="67" t="str">
        <f>IF(VLOOKUP(A303,入力シート❷!A:AF,29,FALSE)="","",VLOOKUP(A303,入力シート❷!A:AF,29,FALSE))</f>
        <v/>
      </c>
      <c r="Z309" s="67" t="str">
        <f>IF(VLOOKUP(A303,入力シート❷!A:AF,30,FALSE)="","",VLOOKUP(A303,入力シート❷!A:AF,30,FALSE))</f>
        <v/>
      </c>
      <c r="AA309" s="67" t="str">
        <f>IF(VLOOKUP(A303,入力シート❷!A:AF,31,FALSE)="","",VLOOKUP(A303,入力シート❷!A:AF,31,FALSE))</f>
        <v/>
      </c>
      <c r="AB309" s="67" t="str">
        <f>IF(VLOOKUP(A303,入力シート❷!A:AF,32,FALSE)="","",VLOOKUP(A303,入力シート❷!A:AF,32,FALSE))</f>
        <v/>
      </c>
      <c r="AC309" s="69"/>
      <c r="AD309" s="83"/>
      <c r="AE309" s="83"/>
      <c r="AF309" s="83"/>
      <c r="AG309" s="84"/>
      <c r="AH309" s="165"/>
    </row>
    <row r="310" spans="1:34" ht="6" customHeight="1" thickBot="1">
      <c r="A310" s="249"/>
      <c r="B310" s="294"/>
      <c r="C310" s="297"/>
      <c r="D310" s="300"/>
      <c r="E310" s="251"/>
      <c r="F310" s="254"/>
      <c r="G310" s="254"/>
      <c r="H310" s="257"/>
      <c r="I310" s="294"/>
      <c r="J310" s="297"/>
      <c r="K310" s="300"/>
      <c r="L310" s="262"/>
      <c r="M310" s="263"/>
      <c r="N310" s="263"/>
      <c r="O310" s="264"/>
      <c r="P310" s="115"/>
      <c r="Q310" s="115"/>
      <c r="R310" s="115"/>
      <c r="S310" s="115"/>
      <c r="T310" s="127"/>
      <c r="U310" s="17"/>
      <c r="V310" s="137"/>
      <c r="W310" s="129"/>
      <c r="X310" s="75"/>
      <c r="Y310" s="67"/>
      <c r="Z310" s="67"/>
      <c r="AA310" s="67"/>
      <c r="AB310" s="67"/>
      <c r="AC310" s="69"/>
      <c r="AD310" s="83"/>
      <c r="AE310" s="83"/>
      <c r="AF310" s="83"/>
      <c r="AG310" s="84"/>
      <c r="AH310" s="166"/>
    </row>
    <row r="311" spans="1:34" ht="6" customHeight="1" thickBot="1">
      <c r="A311" s="249"/>
      <c r="B311" s="294"/>
      <c r="C311" s="297"/>
      <c r="D311" s="300"/>
      <c r="E311" s="251"/>
      <c r="F311" s="254"/>
      <c r="G311" s="254"/>
      <c r="H311" s="257"/>
      <c r="I311" s="294"/>
      <c r="J311" s="297"/>
      <c r="K311" s="300"/>
      <c r="L311" s="262"/>
      <c r="M311" s="263"/>
      <c r="N311" s="263"/>
      <c r="O311" s="264"/>
      <c r="P311" s="107" t="str">
        <f>IF(VLOOKUP(A303,入力シート❷!A:U,14,FALSE)="","",VLOOKUP(A303,入力シート❷!A:U,14,FALSE))</f>
        <v/>
      </c>
      <c r="Q311" s="107" t="str">
        <f>IF(VLOOKUP(A303,入力シート❷!A:U,15,FALSE)="","",VLOOKUP(A303,入力シート❷!A:U,15,FALSE))</f>
        <v/>
      </c>
      <c r="R311" s="107" t="str">
        <f>IF(VLOOKUP(A303,入力シート❷!A:U,16,FALSE)="","",VLOOKUP(A303,入力シート❷!A:U,16,FALSE))</f>
        <v/>
      </c>
      <c r="S311" s="107" t="str">
        <f>IF(VLOOKUP(A303,入力シート❷!A:U,17,FALSE)="","",VLOOKUP(A303,入力シート❷!A:U,17,FALSE))</f>
        <v/>
      </c>
      <c r="T311" s="127"/>
      <c r="U311" s="17"/>
      <c r="V311" s="123" t="s">
        <v>10</v>
      </c>
      <c r="W311" s="120" t="str">
        <f>IF(VLOOKUP(A303,入力シート❷!A:U,21,FALSE)="","",VLOOKUP(A303,入力シート❷!A:U,21,FALSE))</f>
        <v/>
      </c>
      <c r="X311" s="75"/>
      <c r="Y311" s="67"/>
      <c r="Z311" s="67"/>
      <c r="AA311" s="67"/>
      <c r="AB311" s="67"/>
      <c r="AC311" s="69"/>
      <c r="AD311" s="83"/>
      <c r="AE311" s="83"/>
      <c r="AF311" s="83"/>
      <c r="AG311" s="84"/>
      <c r="AH311" s="167" t="s">
        <v>15</v>
      </c>
    </row>
    <row r="312" spans="1:34" ht="6" customHeight="1" thickBot="1">
      <c r="A312" s="249"/>
      <c r="B312" s="294"/>
      <c r="C312" s="297"/>
      <c r="D312" s="300"/>
      <c r="E312" s="251"/>
      <c r="F312" s="254"/>
      <c r="G312" s="254"/>
      <c r="H312" s="257"/>
      <c r="I312" s="294"/>
      <c r="J312" s="297"/>
      <c r="K312" s="300"/>
      <c r="L312" s="262"/>
      <c r="M312" s="263"/>
      <c r="N312" s="263"/>
      <c r="O312" s="264"/>
      <c r="P312" s="107"/>
      <c r="Q312" s="107"/>
      <c r="R312" s="107"/>
      <c r="S312" s="107"/>
      <c r="T312" s="111" t="str">
        <f>VLOOKUP(A303,■■■!A:BN,66)</f>
        <v/>
      </c>
      <c r="U312" s="118">
        <f>VLOOKUP(A303,■■■!A:BA,53)</f>
        <v>0</v>
      </c>
      <c r="V312" s="124"/>
      <c r="W312" s="121"/>
      <c r="X312" s="75"/>
      <c r="Y312" s="67"/>
      <c r="Z312" s="67"/>
      <c r="AA312" s="67"/>
      <c r="AB312" s="67"/>
      <c r="AC312" s="69"/>
      <c r="AD312" s="83"/>
      <c r="AE312" s="83"/>
      <c r="AF312" s="83"/>
      <c r="AG312" s="84"/>
      <c r="AH312" s="165"/>
    </row>
    <row r="313" spans="1:34" ht="6" customHeight="1" thickBot="1">
      <c r="A313" s="249"/>
      <c r="B313" s="294"/>
      <c r="C313" s="297"/>
      <c r="D313" s="300"/>
      <c r="E313" s="251"/>
      <c r="F313" s="254"/>
      <c r="G313" s="254"/>
      <c r="H313" s="257"/>
      <c r="I313" s="294"/>
      <c r="J313" s="297"/>
      <c r="K313" s="300"/>
      <c r="L313" s="262"/>
      <c r="M313" s="263"/>
      <c r="N313" s="263"/>
      <c r="O313" s="264"/>
      <c r="P313" s="107"/>
      <c r="Q313" s="107"/>
      <c r="R313" s="107"/>
      <c r="S313" s="107"/>
      <c r="T313" s="111"/>
      <c r="U313" s="118"/>
      <c r="V313" s="124"/>
      <c r="W313" s="121"/>
      <c r="X313" s="75"/>
      <c r="Y313" s="67"/>
      <c r="Z313" s="67"/>
      <c r="AA313" s="67"/>
      <c r="AB313" s="67"/>
      <c r="AC313" s="69"/>
      <c r="AD313" s="83"/>
      <c r="AE313" s="83"/>
      <c r="AF313" s="83"/>
      <c r="AG313" s="84"/>
      <c r="AH313" s="165"/>
    </row>
    <row r="314" spans="1:34" ht="6" customHeight="1" thickBot="1">
      <c r="A314" s="249"/>
      <c r="B314" s="295"/>
      <c r="C314" s="298"/>
      <c r="D314" s="301"/>
      <c r="E314" s="252"/>
      <c r="F314" s="255"/>
      <c r="G314" s="255"/>
      <c r="H314" s="258"/>
      <c r="I314" s="295"/>
      <c r="J314" s="298"/>
      <c r="K314" s="301"/>
      <c r="L314" s="265"/>
      <c r="M314" s="266"/>
      <c r="N314" s="266"/>
      <c r="O314" s="267"/>
      <c r="P314" s="108"/>
      <c r="Q314" s="108"/>
      <c r="R314" s="108"/>
      <c r="S314" s="108"/>
      <c r="T314" s="112"/>
      <c r="U314" s="119"/>
      <c r="V314" s="125"/>
      <c r="W314" s="122"/>
      <c r="X314" s="76"/>
      <c r="Y314" s="68"/>
      <c r="Z314" s="68"/>
      <c r="AA314" s="68"/>
      <c r="AB314" s="68"/>
      <c r="AC314" s="70"/>
      <c r="AD314" s="85"/>
      <c r="AE314" s="85"/>
      <c r="AF314" s="85"/>
      <c r="AG314" s="86"/>
      <c r="AH314" s="168"/>
    </row>
    <row r="315" spans="1:34" ht="6" customHeight="1" thickBot="1">
      <c r="A315" s="249">
        <v>17</v>
      </c>
      <c r="B315" s="293" t="str">
        <f>IF(VLOOKUP(A315,入力シート❷!A:B,2,FALSE)="ハイパーコース","ハイパー","")</f>
        <v/>
      </c>
      <c r="C315" s="296" t="str">
        <f>IF(VLOOKUP(A315,入力シート❷!A:B,2,FALSE)="アドバンストコース","アドバンスト","")</f>
        <v/>
      </c>
      <c r="D315" s="299" t="str">
        <f>IF(VLOOKUP(A315,入力シート❷!A:B,2,FALSE)="アグレッシブコース","アグレッシブ","")</f>
        <v/>
      </c>
      <c r="E315" s="250" t="str">
        <f>IF(VLOOKUP(A315,入力シート❷!A:C,3,FALSE)="A推薦(単願)","A推薦","")</f>
        <v/>
      </c>
      <c r="F315" s="253" t="str">
        <f>IF(VLOOKUP(A315,入力シート❷!A:C,3,FALSE)="B推薦(併願)","B推薦","")</f>
        <v/>
      </c>
      <c r="G315" s="253" t="str">
        <f>IF(VLOOKUP(A315,入力シート❷!A:C,3,FALSE)="C推薦(第一志望)","C推薦","")</f>
        <v/>
      </c>
      <c r="H315" s="256" t="str">
        <f>IF(VLOOKUP(A315,入力シート❷!A:C,3,FALSE)="併願優遇","併願優遇","")</f>
        <v/>
      </c>
      <c r="I315" s="293" t="str">
        <f>IF(VLOOKUP(A315,入力シート❷!A:D,4,FALSE)="学業特待Ⅰ","学業特待Ⅰ","")</f>
        <v/>
      </c>
      <c r="J315" s="296" t="str">
        <f>IF(VLOOKUP(A315,入力シート❷!A:D,4,FALSE)="学業特待Ⅱ","学業特待Ⅱ","")</f>
        <v/>
      </c>
      <c r="K315" s="299" t="str">
        <f>IF(VLOOKUP(A315,入力シート❷!A:D,4,FALSE)="学業特待Ⅲ","学業特待Ⅲ","")</f>
        <v/>
      </c>
      <c r="L315" s="277" t="str">
        <f>IF(OR(VLOOKUP(A315,入力シート❷!A:I,7,FALSE)="",VLOOKUP(A315,入力シート❷!A:I,8,FALSE)=""),"入力シート❷に入力してください",VLOOKUP(A315,入力シート❷!A:I,7,FALSE)&amp;"　"&amp;VLOOKUP(A315,入力シート❷!A:I,8,FALSE))</f>
        <v>入力シート❷に入力してください</v>
      </c>
      <c r="M315" s="278"/>
      <c r="N315" s="268" t="str">
        <f>IF(VLOOKUP(A315,入力シート❷!A:I,9,FALSE)="","",IF(VLOOKUP(A315,入力シート❷!A:I,9,FALSE)="女","",VLOOKUP(A315,入力シート❷!A:I,9,FALSE)))</f>
        <v/>
      </c>
      <c r="O315" s="271" t="str">
        <f>IF(VLOOKUP(A315,入力シート❷!A:I,9,FALSE)="","",IF(VLOOKUP(A315,入力シート❷!A:I,9,FALSE)="男","",VLOOKUP(A315,入力シート❷!A:I,9,FALSE)))</f>
        <v/>
      </c>
      <c r="P315" s="159" t="s">
        <v>0</v>
      </c>
      <c r="Q315" s="159" t="s">
        <v>1</v>
      </c>
      <c r="R315" s="159" t="s">
        <v>2</v>
      </c>
      <c r="S315" s="159" t="s">
        <v>3</v>
      </c>
      <c r="T315" s="159" t="s">
        <v>6</v>
      </c>
      <c r="U315" s="159" t="s">
        <v>7</v>
      </c>
      <c r="V315" s="153" t="s">
        <v>8</v>
      </c>
      <c r="W315" s="138" t="str">
        <f>IF(VLOOKUP(A315,入力シート❷!A:U,19,FALSE)="","",VLOOKUP(A315,入力シート❷!A:U,19,FALSE))</f>
        <v/>
      </c>
      <c r="X315" s="87" t="str">
        <f>IF(VLOOKUP(A315,入力シート❷!A:AF,22,FALSE)="","",VLOOKUP(A315,入力シート❷!A:AF,22,FALSE))</f>
        <v/>
      </c>
      <c r="Y315" s="66" t="str">
        <f>IF(VLOOKUP(A315,入力シート❷!A:AF,23,FALSE)="","",VLOOKUP(A315,入力シート❷!A:AF,23,FALSE))</f>
        <v/>
      </c>
      <c r="Z315" s="66" t="str">
        <f>IF(VLOOKUP(A315,入力シート❷!A:AF,24,FALSE)="","",VLOOKUP(A315,入力シート❷!A:AF,24,FALSE))</f>
        <v/>
      </c>
      <c r="AA315" s="66" t="str">
        <f>IF(VLOOKUP(A315,入力シート❷!A:AF,25,FALSE)="","",VLOOKUP(A315,入力シート❷!A:AF,25,FALSE))</f>
        <v/>
      </c>
      <c r="AB315" s="66" t="str">
        <f>IF(VLOOKUP(A315,入力シート❷!A:AF,26,FALSE)="","",VLOOKUP(A315,入力シート❷!A:AF,26,FALSE))</f>
        <v/>
      </c>
      <c r="AC315" s="77" t="str">
        <f>IF(VLOOKUP(A315,入力シート❷!A:AF,27,FALSE)="","",VLOOKUP(A315,入力シート❷!A:AF,27,FALSE))</f>
        <v/>
      </c>
      <c r="AD315" s="81" t="str">
        <f>IF(VLOOKUP(A315,入力シート❷!A:AG,33,FALSE)="","必要な場合、入力シート❷に入力してください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必要な場合、入力シート❷に入力してください",VLOOKUP(A315,入力シート❷!A:AG,33,FALSE))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15" s="81"/>
      <c r="AF315" s="81"/>
      <c r="AG315" s="82"/>
      <c r="AH315" s="164" t="s">
        <v>15</v>
      </c>
    </row>
    <row r="316" spans="1:34" ht="6" customHeight="1" thickBot="1">
      <c r="A316" s="249"/>
      <c r="B316" s="294"/>
      <c r="C316" s="297"/>
      <c r="D316" s="300"/>
      <c r="E316" s="251"/>
      <c r="F316" s="254"/>
      <c r="G316" s="254"/>
      <c r="H316" s="257"/>
      <c r="I316" s="294"/>
      <c r="J316" s="297"/>
      <c r="K316" s="300"/>
      <c r="L316" s="279"/>
      <c r="M316" s="280"/>
      <c r="N316" s="269"/>
      <c r="O316" s="272"/>
      <c r="P316" s="115"/>
      <c r="Q316" s="115"/>
      <c r="R316" s="115"/>
      <c r="S316" s="115"/>
      <c r="T316" s="115"/>
      <c r="U316" s="115"/>
      <c r="V316" s="124"/>
      <c r="W316" s="121"/>
      <c r="X316" s="75"/>
      <c r="Y316" s="67"/>
      <c r="Z316" s="67"/>
      <c r="AA316" s="67"/>
      <c r="AB316" s="67"/>
      <c r="AC316" s="78"/>
      <c r="AD316" s="83"/>
      <c r="AE316" s="83"/>
      <c r="AF316" s="83"/>
      <c r="AG316" s="84"/>
      <c r="AH316" s="165"/>
    </row>
    <row r="317" spans="1:34" ht="6" customHeight="1" thickBot="1">
      <c r="A317" s="249"/>
      <c r="B317" s="294"/>
      <c r="C317" s="297"/>
      <c r="D317" s="300"/>
      <c r="E317" s="251"/>
      <c r="F317" s="254"/>
      <c r="G317" s="254"/>
      <c r="H317" s="257"/>
      <c r="I317" s="294"/>
      <c r="J317" s="297"/>
      <c r="K317" s="300"/>
      <c r="L317" s="279"/>
      <c r="M317" s="280"/>
      <c r="N317" s="269"/>
      <c r="O317" s="272"/>
      <c r="P317" s="107" t="str">
        <f>IF(VLOOKUP(A315,入力シート❷!A:U,10,FALSE)="","",VLOOKUP(A315,入力シート❷!A:U,10,FALSE))</f>
        <v/>
      </c>
      <c r="Q317" s="107" t="str">
        <f>IF(VLOOKUP(A315,入力シート❷!A:U,11,FALSE)="","",VLOOKUP(A315,入力シート❷!A:U,11,FALSE))</f>
        <v/>
      </c>
      <c r="R317" s="107" t="str">
        <f>IF(VLOOKUP(A315,入力シート❷!A:U,12,FALSE)="","",VLOOKUP(A315,入力シート❷!A:U,12,FALSE))</f>
        <v/>
      </c>
      <c r="S317" s="107" t="str">
        <f>IF(VLOOKUP(A315,入力シート❷!A:U,13,FALSE)="","",VLOOKUP(A315,入力シート❷!A:U,13,FALSE))</f>
        <v/>
      </c>
      <c r="T317" s="107" t="str">
        <f>IF(VLOOKUP(A315,入力シート❷!A:U,18,FALSE)="","",VLOOKUP(A315,入力シート❷!A:U,18,FALSE))</f>
        <v/>
      </c>
      <c r="U317" s="107" t="str">
        <f>IF(SUM(P317:T317)=0,"",SUM(P317:T317))</f>
        <v/>
      </c>
      <c r="V317" s="124"/>
      <c r="W317" s="121"/>
      <c r="X317" s="75"/>
      <c r="Y317" s="67"/>
      <c r="Z317" s="67"/>
      <c r="AA317" s="67"/>
      <c r="AB317" s="67"/>
      <c r="AC317" s="78"/>
      <c r="AD317" s="83"/>
      <c r="AE317" s="83"/>
      <c r="AF317" s="83"/>
      <c r="AG317" s="84"/>
      <c r="AH317" s="165"/>
    </row>
    <row r="318" spans="1:34" ht="6" customHeight="1" thickBot="1">
      <c r="A318" s="249"/>
      <c r="B318" s="294"/>
      <c r="C318" s="297"/>
      <c r="D318" s="300"/>
      <c r="E318" s="251"/>
      <c r="F318" s="254"/>
      <c r="G318" s="254"/>
      <c r="H318" s="257"/>
      <c r="I318" s="294"/>
      <c r="J318" s="297"/>
      <c r="K318" s="300"/>
      <c r="L318" s="281"/>
      <c r="M318" s="282"/>
      <c r="N318" s="270"/>
      <c r="O318" s="273"/>
      <c r="P318" s="107"/>
      <c r="Q318" s="107"/>
      <c r="R318" s="107"/>
      <c r="S318" s="107"/>
      <c r="T318" s="107"/>
      <c r="U318" s="107"/>
      <c r="V318" s="154"/>
      <c r="W318" s="139"/>
      <c r="X318" s="75"/>
      <c r="Y318" s="67"/>
      <c r="Z318" s="67"/>
      <c r="AA318" s="67"/>
      <c r="AB318" s="67"/>
      <c r="AC318" s="78"/>
      <c r="AD318" s="83"/>
      <c r="AE318" s="83"/>
      <c r="AF318" s="83"/>
      <c r="AG318" s="84"/>
      <c r="AH318" s="166"/>
    </row>
    <row r="319" spans="1:34" ht="6" customHeight="1" thickBot="1">
      <c r="A319" s="249"/>
      <c r="B319" s="294"/>
      <c r="C319" s="297"/>
      <c r="D319" s="300"/>
      <c r="E319" s="251"/>
      <c r="F319" s="254"/>
      <c r="G319" s="254"/>
      <c r="H319" s="257"/>
      <c r="I319" s="294"/>
      <c r="J319" s="297"/>
      <c r="K319" s="300"/>
      <c r="L319" s="259" t="str">
        <f>IF(OR(VLOOKUP(A315,入力シート❷!A:I,5,FALSE)="",VLOOKUP(A315,入力シート❷!A:I,6,FALSE)=""),"入力シート❷に入力してください",VLOOKUP(A315,入力シート❷!A:I,5,FALSE)&amp;"　"&amp;VLOOKUP(A315,入力シート❷!A:I,6,FALSE))</f>
        <v>入力シート❷に入力してください</v>
      </c>
      <c r="M319" s="260"/>
      <c r="N319" s="260"/>
      <c r="O319" s="261"/>
      <c r="P319" s="107"/>
      <c r="Q319" s="107"/>
      <c r="R319" s="107"/>
      <c r="S319" s="107"/>
      <c r="T319" s="107"/>
      <c r="U319" s="107"/>
      <c r="V319" s="136" t="s">
        <v>9</v>
      </c>
      <c r="W319" s="128" t="str">
        <f>IF(VLOOKUP(A315,入力シート❷!A:U,20,FALSE)="","",VLOOKUP(A315,入力シート❷!A:U,20,FALSE))</f>
        <v/>
      </c>
      <c r="X319" s="75"/>
      <c r="Y319" s="67"/>
      <c r="Z319" s="67"/>
      <c r="AA319" s="67"/>
      <c r="AB319" s="67"/>
      <c r="AC319" s="78"/>
      <c r="AD319" s="83"/>
      <c r="AE319" s="83"/>
      <c r="AF319" s="83"/>
      <c r="AG319" s="84"/>
      <c r="AH319" s="167" t="s">
        <v>15</v>
      </c>
    </row>
    <row r="320" spans="1:34" ht="6" customHeight="1" thickBot="1">
      <c r="A320" s="249"/>
      <c r="B320" s="294"/>
      <c r="C320" s="297"/>
      <c r="D320" s="300"/>
      <c r="E320" s="251"/>
      <c r="F320" s="254"/>
      <c r="G320" s="254"/>
      <c r="H320" s="257"/>
      <c r="I320" s="294"/>
      <c r="J320" s="297"/>
      <c r="K320" s="300"/>
      <c r="L320" s="262"/>
      <c r="M320" s="263"/>
      <c r="N320" s="263"/>
      <c r="O320" s="264"/>
      <c r="P320" s="113"/>
      <c r="Q320" s="113"/>
      <c r="R320" s="113"/>
      <c r="S320" s="113"/>
      <c r="T320" s="113"/>
      <c r="U320" s="113"/>
      <c r="V320" s="124"/>
      <c r="W320" s="121"/>
      <c r="X320" s="75"/>
      <c r="Y320" s="67"/>
      <c r="Z320" s="67"/>
      <c r="AA320" s="67"/>
      <c r="AB320" s="67"/>
      <c r="AC320" s="78"/>
      <c r="AD320" s="83"/>
      <c r="AE320" s="83"/>
      <c r="AF320" s="83"/>
      <c r="AG320" s="84"/>
      <c r="AH320" s="165"/>
    </row>
    <row r="321" spans="1:34" ht="6" customHeight="1" thickBot="1">
      <c r="A321" s="249"/>
      <c r="B321" s="294"/>
      <c r="C321" s="297"/>
      <c r="D321" s="300"/>
      <c r="E321" s="251"/>
      <c r="F321" s="254"/>
      <c r="G321" s="254"/>
      <c r="H321" s="257"/>
      <c r="I321" s="294"/>
      <c r="J321" s="297"/>
      <c r="K321" s="300"/>
      <c r="L321" s="262"/>
      <c r="M321" s="263"/>
      <c r="N321" s="263"/>
      <c r="O321" s="264"/>
      <c r="P321" s="114" t="s">
        <v>4</v>
      </c>
      <c r="Q321" s="114" t="s">
        <v>5</v>
      </c>
      <c r="R321" s="114" t="s">
        <v>11</v>
      </c>
      <c r="S321" s="114" t="s">
        <v>12</v>
      </c>
      <c r="T321" s="126"/>
      <c r="U321" s="16"/>
      <c r="V321" s="124"/>
      <c r="W321" s="121"/>
      <c r="X321" s="75" t="str">
        <f>IF(VLOOKUP(A315,入力シート❷!A:AF,28,FALSE)="","",VLOOKUP(A315,入力シート❷!A:AF,28,FALSE))</f>
        <v/>
      </c>
      <c r="Y321" s="67" t="str">
        <f>IF(VLOOKUP(A315,入力シート❷!A:AF,29,FALSE)="","",VLOOKUP(A315,入力シート❷!A:AF,29,FALSE))</f>
        <v/>
      </c>
      <c r="Z321" s="67" t="str">
        <f>IF(VLOOKUP(A315,入力シート❷!A:AF,30,FALSE)="","",VLOOKUP(A315,入力シート❷!A:AF,30,FALSE))</f>
        <v/>
      </c>
      <c r="AA321" s="67" t="str">
        <f>IF(VLOOKUP(A315,入力シート❷!A:AF,31,FALSE)="","",VLOOKUP(A315,入力シート❷!A:AF,31,FALSE))</f>
        <v/>
      </c>
      <c r="AB321" s="67" t="str">
        <f>IF(VLOOKUP(A315,入力シート❷!A:AF,32,FALSE)="","",VLOOKUP(A315,入力シート❷!A:AF,32,FALSE))</f>
        <v/>
      </c>
      <c r="AC321" s="69"/>
      <c r="AD321" s="83"/>
      <c r="AE321" s="83"/>
      <c r="AF321" s="83"/>
      <c r="AG321" s="84"/>
      <c r="AH321" s="165"/>
    </row>
    <row r="322" spans="1:34" ht="6" customHeight="1" thickBot="1">
      <c r="A322" s="249"/>
      <c r="B322" s="294"/>
      <c r="C322" s="297"/>
      <c r="D322" s="300"/>
      <c r="E322" s="251"/>
      <c r="F322" s="254"/>
      <c r="G322" s="254"/>
      <c r="H322" s="257"/>
      <c r="I322" s="294"/>
      <c r="J322" s="297"/>
      <c r="K322" s="300"/>
      <c r="L322" s="262"/>
      <c r="M322" s="263"/>
      <c r="N322" s="263"/>
      <c r="O322" s="264"/>
      <c r="P322" s="115"/>
      <c r="Q322" s="115"/>
      <c r="R322" s="115"/>
      <c r="S322" s="115"/>
      <c r="T322" s="127"/>
      <c r="U322" s="17"/>
      <c r="V322" s="137"/>
      <c r="W322" s="129"/>
      <c r="X322" s="75"/>
      <c r="Y322" s="67"/>
      <c r="Z322" s="67"/>
      <c r="AA322" s="67"/>
      <c r="AB322" s="67"/>
      <c r="AC322" s="69"/>
      <c r="AD322" s="83"/>
      <c r="AE322" s="83"/>
      <c r="AF322" s="83"/>
      <c r="AG322" s="84"/>
      <c r="AH322" s="166"/>
    </row>
    <row r="323" spans="1:34" ht="6" customHeight="1" thickBot="1">
      <c r="A323" s="249"/>
      <c r="B323" s="294"/>
      <c r="C323" s="297"/>
      <c r="D323" s="300"/>
      <c r="E323" s="251"/>
      <c r="F323" s="254"/>
      <c r="G323" s="254"/>
      <c r="H323" s="257"/>
      <c r="I323" s="294"/>
      <c r="J323" s="297"/>
      <c r="K323" s="300"/>
      <c r="L323" s="262"/>
      <c r="M323" s="263"/>
      <c r="N323" s="263"/>
      <c r="O323" s="264"/>
      <c r="P323" s="107" t="str">
        <f>IF(VLOOKUP(A315,入力シート❷!A:U,14,FALSE)="","",VLOOKUP(A315,入力シート❷!A:U,14,FALSE))</f>
        <v/>
      </c>
      <c r="Q323" s="107" t="str">
        <f>IF(VLOOKUP(A315,入力シート❷!A:U,15,FALSE)="","",VLOOKUP(A315,入力シート❷!A:U,15,FALSE))</f>
        <v/>
      </c>
      <c r="R323" s="107" t="str">
        <f>IF(VLOOKUP(A315,入力シート❷!A:U,16,FALSE)="","",VLOOKUP(A315,入力シート❷!A:U,16,FALSE))</f>
        <v/>
      </c>
      <c r="S323" s="107" t="str">
        <f>IF(VLOOKUP(A315,入力シート❷!A:U,17,FALSE)="","",VLOOKUP(A315,入力シート❷!A:U,17,FALSE))</f>
        <v/>
      </c>
      <c r="T323" s="127"/>
      <c r="U323" s="17"/>
      <c r="V323" s="123" t="s">
        <v>10</v>
      </c>
      <c r="W323" s="120" t="str">
        <f>IF(VLOOKUP(A315,入力シート❷!A:U,21,FALSE)="","",VLOOKUP(A315,入力シート❷!A:U,21,FALSE))</f>
        <v/>
      </c>
      <c r="X323" s="75"/>
      <c r="Y323" s="67"/>
      <c r="Z323" s="67"/>
      <c r="AA323" s="67"/>
      <c r="AB323" s="67"/>
      <c r="AC323" s="69"/>
      <c r="AD323" s="83"/>
      <c r="AE323" s="83"/>
      <c r="AF323" s="83"/>
      <c r="AG323" s="84"/>
      <c r="AH323" s="167" t="s">
        <v>15</v>
      </c>
    </row>
    <row r="324" spans="1:34" ht="6" customHeight="1" thickBot="1">
      <c r="A324" s="249"/>
      <c r="B324" s="294"/>
      <c r="C324" s="297"/>
      <c r="D324" s="300"/>
      <c r="E324" s="251"/>
      <c r="F324" s="254"/>
      <c r="G324" s="254"/>
      <c r="H324" s="257"/>
      <c r="I324" s="294"/>
      <c r="J324" s="297"/>
      <c r="K324" s="300"/>
      <c r="L324" s="262"/>
      <c r="M324" s="263"/>
      <c r="N324" s="263"/>
      <c r="O324" s="264"/>
      <c r="P324" s="107"/>
      <c r="Q324" s="107"/>
      <c r="R324" s="107"/>
      <c r="S324" s="107"/>
      <c r="T324" s="111" t="str">
        <f>VLOOKUP(A315,■■■!A:BN,66)</f>
        <v/>
      </c>
      <c r="U324" s="118">
        <f>VLOOKUP(A315,■■■!A:BA,53)</f>
        <v>0</v>
      </c>
      <c r="V324" s="124"/>
      <c r="W324" s="121"/>
      <c r="X324" s="75"/>
      <c r="Y324" s="67"/>
      <c r="Z324" s="67"/>
      <c r="AA324" s="67"/>
      <c r="AB324" s="67"/>
      <c r="AC324" s="69"/>
      <c r="AD324" s="83"/>
      <c r="AE324" s="83"/>
      <c r="AF324" s="83"/>
      <c r="AG324" s="84"/>
      <c r="AH324" s="165"/>
    </row>
    <row r="325" spans="1:34" ht="6" customHeight="1" thickBot="1">
      <c r="A325" s="249"/>
      <c r="B325" s="294"/>
      <c r="C325" s="297"/>
      <c r="D325" s="300"/>
      <c r="E325" s="251"/>
      <c r="F325" s="254"/>
      <c r="G325" s="254"/>
      <c r="H325" s="257"/>
      <c r="I325" s="294"/>
      <c r="J325" s="297"/>
      <c r="K325" s="300"/>
      <c r="L325" s="262"/>
      <c r="M325" s="263"/>
      <c r="N325" s="263"/>
      <c r="O325" s="264"/>
      <c r="P325" s="107"/>
      <c r="Q325" s="107"/>
      <c r="R325" s="107"/>
      <c r="S325" s="107"/>
      <c r="T325" s="111"/>
      <c r="U325" s="118"/>
      <c r="V325" s="124"/>
      <c r="W325" s="121"/>
      <c r="X325" s="75"/>
      <c r="Y325" s="67"/>
      <c r="Z325" s="67"/>
      <c r="AA325" s="67"/>
      <c r="AB325" s="67"/>
      <c r="AC325" s="69"/>
      <c r="AD325" s="83"/>
      <c r="AE325" s="83"/>
      <c r="AF325" s="83"/>
      <c r="AG325" s="84"/>
      <c r="AH325" s="165"/>
    </row>
    <row r="326" spans="1:34" ht="6" customHeight="1" thickBot="1">
      <c r="A326" s="249"/>
      <c r="B326" s="295"/>
      <c r="C326" s="298"/>
      <c r="D326" s="301"/>
      <c r="E326" s="252"/>
      <c r="F326" s="255"/>
      <c r="G326" s="255"/>
      <c r="H326" s="258"/>
      <c r="I326" s="295"/>
      <c r="J326" s="298"/>
      <c r="K326" s="301"/>
      <c r="L326" s="265"/>
      <c r="M326" s="266"/>
      <c r="N326" s="266"/>
      <c r="O326" s="267"/>
      <c r="P326" s="108"/>
      <c r="Q326" s="108"/>
      <c r="R326" s="108"/>
      <c r="S326" s="108"/>
      <c r="T326" s="112"/>
      <c r="U326" s="119"/>
      <c r="V326" s="125"/>
      <c r="W326" s="122"/>
      <c r="X326" s="76"/>
      <c r="Y326" s="68"/>
      <c r="Z326" s="68"/>
      <c r="AA326" s="68"/>
      <c r="AB326" s="68"/>
      <c r="AC326" s="70"/>
      <c r="AD326" s="85"/>
      <c r="AE326" s="85"/>
      <c r="AF326" s="85"/>
      <c r="AG326" s="86"/>
      <c r="AH326" s="168"/>
    </row>
    <row r="327" spans="1:34" ht="6" customHeight="1" thickBot="1">
      <c r="A327" s="249">
        <v>18</v>
      </c>
      <c r="B327" s="293" t="str">
        <f>IF(VLOOKUP(A327,入力シート❷!A:B,2,FALSE)="ハイパーコース","ハイパー","")</f>
        <v/>
      </c>
      <c r="C327" s="296" t="str">
        <f>IF(VLOOKUP(A327,入力シート❷!A:B,2,FALSE)="アドバンストコース","アドバンスト","")</f>
        <v/>
      </c>
      <c r="D327" s="299" t="str">
        <f>IF(VLOOKUP(A327,入力シート❷!A:B,2,FALSE)="アグレッシブコース","アグレッシブ","")</f>
        <v/>
      </c>
      <c r="E327" s="250" t="str">
        <f>IF(VLOOKUP(A327,入力シート❷!A:C,3,FALSE)="A推薦(単願)","A推薦","")</f>
        <v/>
      </c>
      <c r="F327" s="253" t="str">
        <f>IF(VLOOKUP(A327,入力シート❷!A:C,3,FALSE)="B推薦(併願)","B推薦","")</f>
        <v/>
      </c>
      <c r="G327" s="253" t="str">
        <f>IF(VLOOKUP(A327,入力シート❷!A:C,3,FALSE)="C推薦(第一志望)","C推薦","")</f>
        <v/>
      </c>
      <c r="H327" s="256" t="str">
        <f>IF(VLOOKUP(A327,入力シート❷!A:C,3,FALSE)="併願優遇","併願優遇","")</f>
        <v/>
      </c>
      <c r="I327" s="293" t="str">
        <f>IF(VLOOKUP(A327,入力シート❷!A:D,4,FALSE)="学業特待Ⅰ","学業特待Ⅰ","")</f>
        <v/>
      </c>
      <c r="J327" s="296" t="str">
        <f>IF(VLOOKUP(A327,入力シート❷!A:D,4,FALSE)="学業特待Ⅱ","学業特待Ⅱ","")</f>
        <v/>
      </c>
      <c r="K327" s="299" t="str">
        <f>IF(VLOOKUP(A327,入力シート❷!A:D,4,FALSE)="学業特待Ⅲ","学業特待Ⅲ","")</f>
        <v/>
      </c>
      <c r="L327" s="277" t="str">
        <f>IF(OR(VLOOKUP(A327,入力シート❷!A:I,7,FALSE)="",VLOOKUP(A327,入力シート❷!A:I,8,FALSE)=""),"入力シート❷に入力してください",VLOOKUP(A327,入力シート❷!A:I,7,FALSE)&amp;"　"&amp;VLOOKUP(A327,入力シート❷!A:I,8,FALSE))</f>
        <v>入力シート❷に入力してください</v>
      </c>
      <c r="M327" s="278"/>
      <c r="N327" s="268" t="str">
        <f>IF(VLOOKUP(A327,入力シート❷!A:I,9,FALSE)="","",IF(VLOOKUP(A327,入力シート❷!A:I,9,FALSE)="女","",VLOOKUP(A327,入力シート❷!A:I,9,FALSE)))</f>
        <v/>
      </c>
      <c r="O327" s="271" t="str">
        <f>IF(VLOOKUP(A327,入力シート❷!A:I,9,FALSE)="","",IF(VLOOKUP(A327,入力シート❷!A:I,9,FALSE)="男","",VLOOKUP(A327,入力シート❷!A:I,9,FALSE)))</f>
        <v/>
      </c>
      <c r="P327" s="159" t="s">
        <v>0</v>
      </c>
      <c r="Q327" s="159" t="s">
        <v>1</v>
      </c>
      <c r="R327" s="159" t="s">
        <v>2</v>
      </c>
      <c r="S327" s="159" t="s">
        <v>3</v>
      </c>
      <c r="T327" s="159" t="s">
        <v>6</v>
      </c>
      <c r="U327" s="159" t="s">
        <v>7</v>
      </c>
      <c r="V327" s="153" t="s">
        <v>8</v>
      </c>
      <c r="W327" s="138" t="str">
        <f>IF(VLOOKUP(A327,入力シート❷!A:U,19,FALSE)="","",VLOOKUP(A327,入力シート❷!A:U,19,FALSE))</f>
        <v/>
      </c>
      <c r="X327" s="87" t="str">
        <f>IF(VLOOKUP(A327,入力シート❷!A:AF,22,FALSE)="","",VLOOKUP(A327,入力シート❷!A:AF,22,FALSE))</f>
        <v/>
      </c>
      <c r="Y327" s="66" t="str">
        <f>IF(VLOOKUP(A327,入力シート❷!A:AF,23,FALSE)="","",VLOOKUP(A327,入力シート❷!A:AF,23,FALSE))</f>
        <v/>
      </c>
      <c r="Z327" s="66" t="str">
        <f>IF(VLOOKUP(A327,入力シート❷!A:AF,24,FALSE)="","",VLOOKUP(A327,入力シート❷!A:AF,24,FALSE))</f>
        <v/>
      </c>
      <c r="AA327" s="66" t="str">
        <f>IF(VLOOKUP(A327,入力シート❷!A:AF,25,FALSE)="","",VLOOKUP(A327,入力シート❷!A:AF,25,FALSE))</f>
        <v/>
      </c>
      <c r="AB327" s="66" t="str">
        <f>IF(VLOOKUP(A327,入力シート❷!A:AF,26,FALSE)="","",VLOOKUP(A327,入力シート❷!A:AF,26,FALSE))</f>
        <v/>
      </c>
      <c r="AC327" s="77" t="str">
        <f>IF(VLOOKUP(A327,入力シート❷!A:AF,27,FALSE)="","",VLOOKUP(A327,入力シート❷!A:AF,27,FALSE))</f>
        <v/>
      </c>
      <c r="AD327" s="81" t="str">
        <f>IF(VLOOKUP(A327,入力シート❷!A:AG,33,FALSE)="","必要な場合、入力シート❷に入力してください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必要な場合、入力シート❷に入力してください",VLOOKUP(A327,入力シート❷!A:AG,33,FALSE))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27" s="81"/>
      <c r="AF327" s="81"/>
      <c r="AG327" s="82"/>
      <c r="AH327" s="164" t="s">
        <v>15</v>
      </c>
    </row>
    <row r="328" spans="1:34" ht="6" customHeight="1" thickBot="1">
      <c r="A328" s="249"/>
      <c r="B328" s="294"/>
      <c r="C328" s="297"/>
      <c r="D328" s="300"/>
      <c r="E328" s="251"/>
      <c r="F328" s="254"/>
      <c r="G328" s="254"/>
      <c r="H328" s="257"/>
      <c r="I328" s="294"/>
      <c r="J328" s="297"/>
      <c r="K328" s="300"/>
      <c r="L328" s="279"/>
      <c r="M328" s="280"/>
      <c r="N328" s="269"/>
      <c r="O328" s="272"/>
      <c r="P328" s="115"/>
      <c r="Q328" s="115"/>
      <c r="R328" s="115"/>
      <c r="S328" s="115"/>
      <c r="T328" s="115"/>
      <c r="U328" s="115"/>
      <c r="V328" s="124"/>
      <c r="W328" s="121"/>
      <c r="X328" s="75"/>
      <c r="Y328" s="67"/>
      <c r="Z328" s="67"/>
      <c r="AA328" s="67"/>
      <c r="AB328" s="67"/>
      <c r="AC328" s="78"/>
      <c r="AD328" s="83"/>
      <c r="AE328" s="83"/>
      <c r="AF328" s="83"/>
      <c r="AG328" s="84"/>
      <c r="AH328" s="165"/>
    </row>
    <row r="329" spans="1:34" ht="6" customHeight="1" thickBot="1">
      <c r="A329" s="249"/>
      <c r="B329" s="294"/>
      <c r="C329" s="297"/>
      <c r="D329" s="300"/>
      <c r="E329" s="251"/>
      <c r="F329" s="254"/>
      <c r="G329" s="254"/>
      <c r="H329" s="257"/>
      <c r="I329" s="294"/>
      <c r="J329" s="297"/>
      <c r="K329" s="300"/>
      <c r="L329" s="279"/>
      <c r="M329" s="280"/>
      <c r="N329" s="269"/>
      <c r="O329" s="272"/>
      <c r="P329" s="107" t="str">
        <f>IF(VLOOKUP(A327,入力シート❷!A:U,10,FALSE)="","",VLOOKUP(A327,入力シート❷!A:U,10,FALSE))</f>
        <v/>
      </c>
      <c r="Q329" s="107" t="str">
        <f>IF(VLOOKUP(A327,入力シート❷!A:U,11,FALSE)="","",VLOOKUP(A327,入力シート❷!A:U,11,FALSE))</f>
        <v/>
      </c>
      <c r="R329" s="107" t="str">
        <f>IF(VLOOKUP(A327,入力シート❷!A:U,12,FALSE)="","",VLOOKUP(A327,入力シート❷!A:U,12,FALSE))</f>
        <v/>
      </c>
      <c r="S329" s="107" t="str">
        <f>IF(VLOOKUP(A327,入力シート❷!A:U,13,FALSE)="","",VLOOKUP(A327,入力シート❷!A:U,13,FALSE))</f>
        <v/>
      </c>
      <c r="T329" s="107" t="str">
        <f>IF(VLOOKUP(A327,入力シート❷!A:U,18,FALSE)="","",VLOOKUP(A327,入力シート❷!A:U,18,FALSE))</f>
        <v/>
      </c>
      <c r="U329" s="107" t="str">
        <f>IF(SUM(P329:T329)=0,"",SUM(P329:T329))</f>
        <v/>
      </c>
      <c r="V329" s="124"/>
      <c r="W329" s="121"/>
      <c r="X329" s="75"/>
      <c r="Y329" s="67"/>
      <c r="Z329" s="67"/>
      <c r="AA329" s="67"/>
      <c r="AB329" s="67"/>
      <c r="AC329" s="78"/>
      <c r="AD329" s="83"/>
      <c r="AE329" s="83"/>
      <c r="AF329" s="83"/>
      <c r="AG329" s="84"/>
      <c r="AH329" s="165"/>
    </row>
    <row r="330" spans="1:34" ht="6" customHeight="1" thickBot="1">
      <c r="A330" s="249"/>
      <c r="B330" s="294"/>
      <c r="C330" s="297"/>
      <c r="D330" s="300"/>
      <c r="E330" s="251"/>
      <c r="F330" s="254"/>
      <c r="G330" s="254"/>
      <c r="H330" s="257"/>
      <c r="I330" s="294"/>
      <c r="J330" s="297"/>
      <c r="K330" s="300"/>
      <c r="L330" s="281"/>
      <c r="M330" s="282"/>
      <c r="N330" s="270"/>
      <c r="O330" s="273"/>
      <c r="P330" s="107"/>
      <c r="Q330" s="107"/>
      <c r="R330" s="107"/>
      <c r="S330" s="107"/>
      <c r="T330" s="107"/>
      <c r="U330" s="107"/>
      <c r="V330" s="154"/>
      <c r="W330" s="139"/>
      <c r="X330" s="75"/>
      <c r="Y330" s="67"/>
      <c r="Z330" s="67"/>
      <c r="AA330" s="67"/>
      <c r="AB330" s="67"/>
      <c r="AC330" s="78"/>
      <c r="AD330" s="83"/>
      <c r="AE330" s="83"/>
      <c r="AF330" s="83"/>
      <c r="AG330" s="84"/>
      <c r="AH330" s="166"/>
    </row>
    <row r="331" spans="1:34" ht="6" customHeight="1" thickBot="1">
      <c r="A331" s="249"/>
      <c r="B331" s="294"/>
      <c r="C331" s="297"/>
      <c r="D331" s="300"/>
      <c r="E331" s="251"/>
      <c r="F331" s="254"/>
      <c r="G331" s="254"/>
      <c r="H331" s="257"/>
      <c r="I331" s="294"/>
      <c r="J331" s="297"/>
      <c r="K331" s="300"/>
      <c r="L331" s="259" t="str">
        <f>IF(OR(VLOOKUP(A327,入力シート❷!A:I,5,FALSE)="",VLOOKUP(A327,入力シート❷!A:I,6,FALSE)=""),"入力シート❷に入力してください",VLOOKUP(A327,入力シート❷!A:I,5,FALSE)&amp;"　"&amp;VLOOKUP(A327,入力シート❷!A:I,6,FALSE))</f>
        <v>入力シート❷に入力してください</v>
      </c>
      <c r="M331" s="260"/>
      <c r="N331" s="260"/>
      <c r="O331" s="261"/>
      <c r="P331" s="107"/>
      <c r="Q331" s="107"/>
      <c r="R331" s="107"/>
      <c r="S331" s="107"/>
      <c r="T331" s="107"/>
      <c r="U331" s="107"/>
      <c r="V331" s="136" t="s">
        <v>9</v>
      </c>
      <c r="W331" s="128" t="str">
        <f>IF(VLOOKUP(A327,入力シート❷!A:U,20,FALSE)="","",VLOOKUP(A327,入力シート❷!A:U,20,FALSE))</f>
        <v/>
      </c>
      <c r="X331" s="75"/>
      <c r="Y331" s="67"/>
      <c r="Z331" s="67"/>
      <c r="AA331" s="67"/>
      <c r="AB331" s="67"/>
      <c r="AC331" s="78"/>
      <c r="AD331" s="83"/>
      <c r="AE331" s="83"/>
      <c r="AF331" s="83"/>
      <c r="AG331" s="84"/>
      <c r="AH331" s="167" t="s">
        <v>15</v>
      </c>
    </row>
    <row r="332" spans="1:34" ht="6" customHeight="1" thickBot="1">
      <c r="A332" s="249"/>
      <c r="B332" s="294"/>
      <c r="C332" s="297"/>
      <c r="D332" s="300"/>
      <c r="E332" s="251"/>
      <c r="F332" s="254"/>
      <c r="G332" s="254"/>
      <c r="H332" s="257"/>
      <c r="I332" s="294"/>
      <c r="J332" s="297"/>
      <c r="K332" s="300"/>
      <c r="L332" s="262"/>
      <c r="M332" s="263"/>
      <c r="N332" s="263"/>
      <c r="O332" s="264"/>
      <c r="P332" s="113"/>
      <c r="Q332" s="113"/>
      <c r="R332" s="113"/>
      <c r="S332" s="113"/>
      <c r="T332" s="113"/>
      <c r="U332" s="113"/>
      <c r="V332" s="124"/>
      <c r="W332" s="121"/>
      <c r="X332" s="75"/>
      <c r="Y332" s="67"/>
      <c r="Z332" s="67"/>
      <c r="AA332" s="67"/>
      <c r="AB332" s="67"/>
      <c r="AC332" s="78"/>
      <c r="AD332" s="83"/>
      <c r="AE332" s="83"/>
      <c r="AF332" s="83"/>
      <c r="AG332" s="84"/>
      <c r="AH332" s="165"/>
    </row>
    <row r="333" spans="1:34" ht="6" customHeight="1" thickBot="1">
      <c r="A333" s="249"/>
      <c r="B333" s="294"/>
      <c r="C333" s="297"/>
      <c r="D333" s="300"/>
      <c r="E333" s="251"/>
      <c r="F333" s="254"/>
      <c r="G333" s="254"/>
      <c r="H333" s="257"/>
      <c r="I333" s="294"/>
      <c r="J333" s="297"/>
      <c r="K333" s="300"/>
      <c r="L333" s="262"/>
      <c r="M333" s="263"/>
      <c r="N333" s="263"/>
      <c r="O333" s="264"/>
      <c r="P333" s="114" t="s">
        <v>4</v>
      </c>
      <c r="Q333" s="114" t="s">
        <v>5</v>
      </c>
      <c r="R333" s="114" t="s">
        <v>11</v>
      </c>
      <c r="S333" s="114" t="s">
        <v>12</v>
      </c>
      <c r="T333" s="126" t="s">
        <v>15</v>
      </c>
      <c r="U333" s="16"/>
      <c r="V333" s="124"/>
      <c r="W333" s="121"/>
      <c r="X333" s="75" t="str">
        <f>IF(VLOOKUP(A327,入力シート❷!A:AF,28,FALSE)="","",VLOOKUP(A327,入力シート❷!A:AF,28,FALSE))</f>
        <v/>
      </c>
      <c r="Y333" s="67" t="str">
        <f>IF(VLOOKUP(A327,入力シート❷!A:AF,29,FALSE)="","",VLOOKUP(A327,入力シート❷!A:AF,29,FALSE))</f>
        <v/>
      </c>
      <c r="Z333" s="67" t="str">
        <f>IF(VLOOKUP(A327,入力シート❷!A:AF,30,FALSE)="","",VLOOKUP(A327,入力シート❷!A:AF,30,FALSE))</f>
        <v/>
      </c>
      <c r="AA333" s="67" t="str">
        <f>IF(VLOOKUP(A327,入力シート❷!A:AF,31,FALSE)="","",VLOOKUP(A327,入力シート❷!A:AF,31,FALSE))</f>
        <v/>
      </c>
      <c r="AB333" s="67" t="str">
        <f>IF(VLOOKUP(A327,入力シート❷!A:AF,32,FALSE)="","",VLOOKUP(A327,入力シート❷!A:AF,32,FALSE))</f>
        <v/>
      </c>
      <c r="AC333" s="69"/>
      <c r="AD333" s="83"/>
      <c r="AE333" s="83"/>
      <c r="AF333" s="83"/>
      <c r="AG333" s="84"/>
      <c r="AH333" s="165"/>
    </row>
    <row r="334" spans="1:34" ht="6" customHeight="1" thickBot="1">
      <c r="A334" s="249"/>
      <c r="B334" s="294"/>
      <c r="C334" s="297"/>
      <c r="D334" s="300"/>
      <c r="E334" s="251"/>
      <c r="F334" s="254"/>
      <c r="G334" s="254"/>
      <c r="H334" s="257"/>
      <c r="I334" s="294"/>
      <c r="J334" s="297"/>
      <c r="K334" s="300"/>
      <c r="L334" s="262"/>
      <c r="M334" s="263"/>
      <c r="N334" s="263"/>
      <c r="O334" s="264"/>
      <c r="P334" s="115"/>
      <c r="Q334" s="115"/>
      <c r="R334" s="115"/>
      <c r="S334" s="115"/>
      <c r="T334" s="127"/>
      <c r="U334" s="17"/>
      <c r="V334" s="137"/>
      <c r="W334" s="129"/>
      <c r="X334" s="75"/>
      <c r="Y334" s="67"/>
      <c r="Z334" s="67"/>
      <c r="AA334" s="67"/>
      <c r="AB334" s="67"/>
      <c r="AC334" s="69"/>
      <c r="AD334" s="83"/>
      <c r="AE334" s="83"/>
      <c r="AF334" s="83"/>
      <c r="AG334" s="84"/>
      <c r="AH334" s="166"/>
    </row>
    <row r="335" spans="1:34" ht="6" customHeight="1" thickBot="1">
      <c r="A335" s="249"/>
      <c r="B335" s="294"/>
      <c r="C335" s="297"/>
      <c r="D335" s="300"/>
      <c r="E335" s="251"/>
      <c r="F335" s="254"/>
      <c r="G335" s="254"/>
      <c r="H335" s="257"/>
      <c r="I335" s="294"/>
      <c r="J335" s="297"/>
      <c r="K335" s="300"/>
      <c r="L335" s="262"/>
      <c r="M335" s="263"/>
      <c r="N335" s="263"/>
      <c r="O335" s="264"/>
      <c r="P335" s="107" t="str">
        <f>IF(VLOOKUP(A327,入力シート❷!A:U,14,FALSE)="","",VLOOKUP(A327,入力シート❷!A:U,14,FALSE))</f>
        <v/>
      </c>
      <c r="Q335" s="107" t="str">
        <f>IF(VLOOKUP(A327,入力シート❷!A:U,15,FALSE)="","",VLOOKUP(A327,入力シート❷!A:U,15,FALSE))</f>
        <v/>
      </c>
      <c r="R335" s="107" t="str">
        <f>IF(VLOOKUP(A327,入力シート❷!A:U,16,FALSE)="","",VLOOKUP(A327,入力シート❷!A:U,16,FALSE))</f>
        <v/>
      </c>
      <c r="S335" s="107" t="str">
        <f>IF(VLOOKUP(A327,入力シート❷!A:U,17,FALSE)="","",VLOOKUP(A327,入力シート❷!A:U,17,FALSE))</f>
        <v/>
      </c>
      <c r="T335" s="127"/>
      <c r="U335" s="17"/>
      <c r="V335" s="123" t="s">
        <v>10</v>
      </c>
      <c r="W335" s="120" t="str">
        <f>IF(VLOOKUP(A327,入力シート❷!A:U,21,FALSE)="","",VLOOKUP(A327,入力シート❷!A:U,21,FALSE))</f>
        <v/>
      </c>
      <c r="X335" s="75"/>
      <c r="Y335" s="67"/>
      <c r="Z335" s="67"/>
      <c r="AA335" s="67"/>
      <c r="AB335" s="67"/>
      <c r="AC335" s="69"/>
      <c r="AD335" s="83"/>
      <c r="AE335" s="83"/>
      <c r="AF335" s="83"/>
      <c r="AG335" s="84"/>
      <c r="AH335" s="167" t="s">
        <v>15</v>
      </c>
    </row>
    <row r="336" spans="1:34" ht="6" customHeight="1" thickBot="1">
      <c r="A336" s="249"/>
      <c r="B336" s="294"/>
      <c r="C336" s="297"/>
      <c r="D336" s="300"/>
      <c r="E336" s="251"/>
      <c r="F336" s="254"/>
      <c r="G336" s="254"/>
      <c r="H336" s="257"/>
      <c r="I336" s="294"/>
      <c r="J336" s="297"/>
      <c r="K336" s="300"/>
      <c r="L336" s="262"/>
      <c r="M336" s="263"/>
      <c r="N336" s="263"/>
      <c r="O336" s="264"/>
      <c r="P336" s="107"/>
      <c r="Q336" s="107"/>
      <c r="R336" s="107"/>
      <c r="S336" s="107"/>
      <c r="T336" s="111" t="str">
        <f>VLOOKUP(A327,■■■!A:BN,66)</f>
        <v/>
      </c>
      <c r="U336" s="118">
        <f>VLOOKUP(A327,■■■!A:BA,53)</f>
        <v>0</v>
      </c>
      <c r="V336" s="124"/>
      <c r="W336" s="121"/>
      <c r="X336" s="75"/>
      <c r="Y336" s="67"/>
      <c r="Z336" s="67"/>
      <c r="AA336" s="67"/>
      <c r="AB336" s="67"/>
      <c r="AC336" s="69"/>
      <c r="AD336" s="83"/>
      <c r="AE336" s="83"/>
      <c r="AF336" s="83"/>
      <c r="AG336" s="84"/>
      <c r="AH336" s="165"/>
    </row>
    <row r="337" spans="1:34" ht="6" customHeight="1" thickBot="1">
      <c r="A337" s="249"/>
      <c r="B337" s="294"/>
      <c r="C337" s="297"/>
      <c r="D337" s="300"/>
      <c r="E337" s="251"/>
      <c r="F337" s="254"/>
      <c r="G337" s="254"/>
      <c r="H337" s="257"/>
      <c r="I337" s="294"/>
      <c r="J337" s="297"/>
      <c r="K337" s="300"/>
      <c r="L337" s="262"/>
      <c r="M337" s="263"/>
      <c r="N337" s="263"/>
      <c r="O337" s="264"/>
      <c r="P337" s="107"/>
      <c r="Q337" s="107"/>
      <c r="R337" s="107"/>
      <c r="S337" s="107"/>
      <c r="T337" s="111"/>
      <c r="U337" s="118"/>
      <c r="V337" s="124"/>
      <c r="W337" s="121"/>
      <c r="X337" s="75"/>
      <c r="Y337" s="67"/>
      <c r="Z337" s="67"/>
      <c r="AA337" s="67"/>
      <c r="AB337" s="67"/>
      <c r="AC337" s="69"/>
      <c r="AD337" s="83"/>
      <c r="AE337" s="83"/>
      <c r="AF337" s="83"/>
      <c r="AG337" s="84"/>
      <c r="AH337" s="165"/>
    </row>
    <row r="338" spans="1:34" ht="6" customHeight="1" thickBot="1">
      <c r="A338" s="249"/>
      <c r="B338" s="295"/>
      <c r="C338" s="298"/>
      <c r="D338" s="301"/>
      <c r="E338" s="252"/>
      <c r="F338" s="255"/>
      <c r="G338" s="255"/>
      <c r="H338" s="258"/>
      <c r="I338" s="295"/>
      <c r="J338" s="298"/>
      <c r="K338" s="301"/>
      <c r="L338" s="265"/>
      <c r="M338" s="266"/>
      <c r="N338" s="266"/>
      <c r="O338" s="267"/>
      <c r="P338" s="108"/>
      <c r="Q338" s="108"/>
      <c r="R338" s="108"/>
      <c r="S338" s="108"/>
      <c r="T338" s="112"/>
      <c r="U338" s="119"/>
      <c r="V338" s="125"/>
      <c r="W338" s="122"/>
      <c r="X338" s="76"/>
      <c r="Y338" s="68"/>
      <c r="Z338" s="68"/>
      <c r="AA338" s="68"/>
      <c r="AB338" s="68"/>
      <c r="AC338" s="70"/>
      <c r="AD338" s="85"/>
      <c r="AE338" s="85"/>
      <c r="AF338" s="85"/>
      <c r="AG338" s="86"/>
      <c r="AH338" s="168"/>
    </row>
    <row r="339" spans="1:34" ht="6" customHeight="1" thickBot="1">
      <c r="A339" s="249">
        <v>19</v>
      </c>
      <c r="B339" s="293" t="str">
        <f>IF(VLOOKUP(A339,入力シート❷!A:B,2,FALSE)="ハイパーコース","ハイパー","")</f>
        <v/>
      </c>
      <c r="C339" s="296" t="str">
        <f>IF(VLOOKUP(A339,入力シート❷!A:B,2,FALSE)="アドバンストコース","アドバンスト","")</f>
        <v/>
      </c>
      <c r="D339" s="299" t="str">
        <f>IF(VLOOKUP(A339,入力シート❷!A:B,2,FALSE)="アグレッシブコース","アグレッシブ","")</f>
        <v/>
      </c>
      <c r="E339" s="250" t="str">
        <f>IF(VLOOKUP(A339,入力シート❷!A:C,3,FALSE)="A推薦(単願)","A推薦","")</f>
        <v/>
      </c>
      <c r="F339" s="253" t="str">
        <f>IF(VLOOKUP(A339,入力シート❷!A:C,3,FALSE)="B推薦(併願)","B推薦","")</f>
        <v/>
      </c>
      <c r="G339" s="253" t="str">
        <f>IF(VLOOKUP(A339,入力シート❷!A:C,3,FALSE)="C推薦(第一志望)","C推薦","")</f>
        <v/>
      </c>
      <c r="H339" s="256" t="str">
        <f>IF(VLOOKUP(A339,入力シート❷!A:C,3,FALSE)="併願優遇","併願優遇","")</f>
        <v/>
      </c>
      <c r="I339" s="293" t="str">
        <f>IF(VLOOKUP(A339,入力シート❷!A:D,4,FALSE)="学業特待Ⅰ","学業特待Ⅰ","")</f>
        <v/>
      </c>
      <c r="J339" s="296" t="str">
        <f>IF(VLOOKUP(A339,入力シート❷!A:D,4,FALSE)="学業特待Ⅱ","学業特待Ⅱ","")</f>
        <v/>
      </c>
      <c r="K339" s="299" t="str">
        <f>IF(VLOOKUP(A339,入力シート❷!A:D,4,FALSE)="学業特待Ⅲ","学業特待Ⅲ","")</f>
        <v/>
      </c>
      <c r="L339" s="277" t="str">
        <f>IF(OR(VLOOKUP(A339,入力シート❷!A:I,7,FALSE)="",VLOOKUP(A339,入力シート❷!A:I,8,FALSE)=""),"入力シート❷に入力してください",VLOOKUP(A339,入力シート❷!A:I,7,FALSE)&amp;"　"&amp;VLOOKUP(A339,入力シート❷!A:I,8,FALSE))</f>
        <v>入力シート❷に入力してください</v>
      </c>
      <c r="M339" s="278"/>
      <c r="N339" s="268" t="str">
        <f>IF(VLOOKUP(A339,入力シート❷!A:I,9,FALSE)="","",IF(VLOOKUP(A339,入力シート❷!A:I,9,FALSE)="女","",VLOOKUP(A339,入力シート❷!A:I,9,FALSE)))</f>
        <v/>
      </c>
      <c r="O339" s="271" t="str">
        <f>IF(VLOOKUP(A339,入力シート❷!A:I,9,FALSE)="","",IF(VLOOKUP(A339,入力シート❷!A:I,9,FALSE)="男","",VLOOKUP(A339,入力シート❷!A:I,9,FALSE)))</f>
        <v/>
      </c>
      <c r="P339" s="159" t="s">
        <v>0</v>
      </c>
      <c r="Q339" s="159" t="s">
        <v>1</v>
      </c>
      <c r="R339" s="159" t="s">
        <v>2</v>
      </c>
      <c r="S339" s="159" t="s">
        <v>3</v>
      </c>
      <c r="T339" s="159" t="s">
        <v>6</v>
      </c>
      <c r="U339" s="159" t="s">
        <v>7</v>
      </c>
      <c r="V339" s="153" t="s">
        <v>8</v>
      </c>
      <c r="W339" s="138" t="str">
        <f>IF(VLOOKUP(A339,入力シート❷!A:U,19,FALSE)="","",VLOOKUP(A339,入力シート❷!A:U,19,FALSE))</f>
        <v/>
      </c>
      <c r="X339" s="87" t="str">
        <f>IF(VLOOKUP(A339,入力シート❷!A:AF,22,FALSE)="","",VLOOKUP(A339,入力シート❷!A:AF,22,FALSE))</f>
        <v/>
      </c>
      <c r="Y339" s="66" t="str">
        <f>IF(VLOOKUP(A339,入力シート❷!A:AF,23,FALSE)="","",VLOOKUP(A339,入力シート❷!A:AF,23,FALSE))</f>
        <v/>
      </c>
      <c r="Z339" s="66" t="str">
        <f>IF(VLOOKUP(A339,入力シート❷!A:AF,24,FALSE)="","",VLOOKUP(A339,入力シート❷!A:AF,24,FALSE))</f>
        <v/>
      </c>
      <c r="AA339" s="66" t="str">
        <f>IF(VLOOKUP(A339,入力シート❷!A:AF,25,FALSE)="","",VLOOKUP(A339,入力シート❷!A:AF,25,FALSE))</f>
        <v/>
      </c>
      <c r="AB339" s="66" t="str">
        <f>IF(VLOOKUP(A339,入力シート❷!A:AF,26,FALSE)="","",VLOOKUP(A339,入力シート❷!A:AF,26,FALSE))</f>
        <v/>
      </c>
      <c r="AC339" s="77" t="str">
        <f>IF(VLOOKUP(A339,入力シート❷!A:AF,27,FALSE)="","",VLOOKUP(A339,入力シート❷!A:AF,27,FALSE))</f>
        <v/>
      </c>
      <c r="AD339" s="81" t="str">
        <f>IF(VLOOKUP(A339,入力シート❷!A:AG,33,FALSE)="","必要な場合、入力シート❷に入力してください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必要な場合、入力シート❷に入力してください",VLOOKUP(A339,入力シート❷!A:AG,33,FALSE))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39" s="81"/>
      <c r="AF339" s="81"/>
      <c r="AG339" s="82"/>
      <c r="AH339" s="164" t="s">
        <v>15</v>
      </c>
    </row>
    <row r="340" spans="1:34" ht="6" customHeight="1" thickBot="1">
      <c r="A340" s="249"/>
      <c r="B340" s="294"/>
      <c r="C340" s="297"/>
      <c r="D340" s="300"/>
      <c r="E340" s="251"/>
      <c r="F340" s="254"/>
      <c r="G340" s="254"/>
      <c r="H340" s="257"/>
      <c r="I340" s="294"/>
      <c r="J340" s="297"/>
      <c r="K340" s="300"/>
      <c r="L340" s="279"/>
      <c r="M340" s="280"/>
      <c r="N340" s="269"/>
      <c r="O340" s="272"/>
      <c r="P340" s="115"/>
      <c r="Q340" s="115"/>
      <c r="R340" s="115"/>
      <c r="S340" s="115"/>
      <c r="T340" s="115"/>
      <c r="U340" s="115"/>
      <c r="V340" s="124"/>
      <c r="W340" s="121"/>
      <c r="X340" s="75"/>
      <c r="Y340" s="67"/>
      <c r="Z340" s="67"/>
      <c r="AA340" s="67"/>
      <c r="AB340" s="67"/>
      <c r="AC340" s="78"/>
      <c r="AD340" s="83"/>
      <c r="AE340" s="83"/>
      <c r="AF340" s="83"/>
      <c r="AG340" s="84"/>
      <c r="AH340" s="165"/>
    </row>
    <row r="341" spans="1:34" ht="6" customHeight="1" thickBot="1">
      <c r="A341" s="249"/>
      <c r="B341" s="294"/>
      <c r="C341" s="297"/>
      <c r="D341" s="300"/>
      <c r="E341" s="251"/>
      <c r="F341" s="254"/>
      <c r="G341" s="254"/>
      <c r="H341" s="257"/>
      <c r="I341" s="294"/>
      <c r="J341" s="297"/>
      <c r="K341" s="300"/>
      <c r="L341" s="279"/>
      <c r="M341" s="280"/>
      <c r="N341" s="269"/>
      <c r="O341" s="272"/>
      <c r="P341" s="107" t="str">
        <f>IF(VLOOKUP(A339,入力シート❷!A:U,10,FALSE)="","",VLOOKUP(A339,入力シート❷!A:U,10,FALSE))</f>
        <v/>
      </c>
      <c r="Q341" s="107" t="str">
        <f>IF(VLOOKUP(A339,入力シート❷!A:U,11,FALSE)="","",VLOOKUP(A339,入力シート❷!A:U,11,FALSE))</f>
        <v/>
      </c>
      <c r="R341" s="107" t="str">
        <f>IF(VLOOKUP(A339,入力シート❷!A:U,12,FALSE)="","",VLOOKUP(A339,入力シート❷!A:U,12,FALSE))</f>
        <v/>
      </c>
      <c r="S341" s="107" t="str">
        <f>IF(VLOOKUP(A339,入力シート❷!A:U,13,FALSE)="","",VLOOKUP(A339,入力シート❷!A:U,13,FALSE))</f>
        <v/>
      </c>
      <c r="T341" s="107" t="str">
        <f>IF(VLOOKUP(A339,入力シート❷!A:U,18,FALSE)="","",VLOOKUP(A339,入力シート❷!A:U,18,FALSE))</f>
        <v/>
      </c>
      <c r="U341" s="107" t="str">
        <f>IF(SUM(P341:T341)=0,"",SUM(P341:T341))</f>
        <v/>
      </c>
      <c r="V341" s="124"/>
      <c r="W341" s="121"/>
      <c r="X341" s="75"/>
      <c r="Y341" s="67"/>
      <c r="Z341" s="67"/>
      <c r="AA341" s="67"/>
      <c r="AB341" s="67"/>
      <c r="AC341" s="78"/>
      <c r="AD341" s="83"/>
      <c r="AE341" s="83"/>
      <c r="AF341" s="83"/>
      <c r="AG341" s="84"/>
      <c r="AH341" s="165"/>
    </row>
    <row r="342" spans="1:34" ht="6" customHeight="1" thickBot="1">
      <c r="A342" s="249"/>
      <c r="B342" s="294"/>
      <c r="C342" s="297"/>
      <c r="D342" s="300"/>
      <c r="E342" s="251"/>
      <c r="F342" s="254"/>
      <c r="G342" s="254"/>
      <c r="H342" s="257"/>
      <c r="I342" s="294"/>
      <c r="J342" s="297"/>
      <c r="K342" s="300"/>
      <c r="L342" s="281"/>
      <c r="M342" s="282"/>
      <c r="N342" s="270"/>
      <c r="O342" s="273"/>
      <c r="P342" s="107"/>
      <c r="Q342" s="107"/>
      <c r="R342" s="107"/>
      <c r="S342" s="107"/>
      <c r="T342" s="107"/>
      <c r="U342" s="107"/>
      <c r="V342" s="154"/>
      <c r="W342" s="139"/>
      <c r="X342" s="75"/>
      <c r="Y342" s="67"/>
      <c r="Z342" s="67"/>
      <c r="AA342" s="67"/>
      <c r="AB342" s="67"/>
      <c r="AC342" s="78"/>
      <c r="AD342" s="83"/>
      <c r="AE342" s="83"/>
      <c r="AF342" s="83"/>
      <c r="AG342" s="84"/>
      <c r="AH342" s="166"/>
    </row>
    <row r="343" spans="1:34" ht="6" customHeight="1" thickBot="1">
      <c r="A343" s="249"/>
      <c r="B343" s="294"/>
      <c r="C343" s="297"/>
      <c r="D343" s="300"/>
      <c r="E343" s="251"/>
      <c r="F343" s="254"/>
      <c r="G343" s="254"/>
      <c r="H343" s="257"/>
      <c r="I343" s="294"/>
      <c r="J343" s="297"/>
      <c r="K343" s="300"/>
      <c r="L343" s="259" t="str">
        <f>IF(OR(VLOOKUP(A339,入力シート❷!A:I,5,FALSE)="",VLOOKUP(A339,入力シート❷!A:I,6,FALSE)=""),"入力シート❷に入力してください",VLOOKUP(A339,入力シート❷!A:I,5,FALSE)&amp;"　"&amp;VLOOKUP(A339,入力シート❷!A:I,6,FALSE))</f>
        <v>入力シート❷に入力してください</v>
      </c>
      <c r="M343" s="260"/>
      <c r="N343" s="260"/>
      <c r="O343" s="261"/>
      <c r="P343" s="107"/>
      <c r="Q343" s="107"/>
      <c r="R343" s="107"/>
      <c r="S343" s="107"/>
      <c r="T343" s="107"/>
      <c r="U343" s="107"/>
      <c r="V343" s="136" t="s">
        <v>9</v>
      </c>
      <c r="W343" s="128" t="str">
        <f>IF(VLOOKUP(A339,入力シート❷!A:U,20,FALSE)="","",VLOOKUP(A339,入力シート❷!A:U,20,FALSE))</f>
        <v/>
      </c>
      <c r="X343" s="75"/>
      <c r="Y343" s="67"/>
      <c r="Z343" s="67"/>
      <c r="AA343" s="67"/>
      <c r="AB343" s="67"/>
      <c r="AC343" s="78"/>
      <c r="AD343" s="83"/>
      <c r="AE343" s="83"/>
      <c r="AF343" s="83"/>
      <c r="AG343" s="84"/>
      <c r="AH343" s="167" t="s">
        <v>15</v>
      </c>
    </row>
    <row r="344" spans="1:34" ht="6" customHeight="1" thickBot="1">
      <c r="A344" s="249"/>
      <c r="B344" s="294"/>
      <c r="C344" s="297"/>
      <c r="D344" s="300"/>
      <c r="E344" s="251"/>
      <c r="F344" s="254"/>
      <c r="G344" s="254"/>
      <c r="H344" s="257"/>
      <c r="I344" s="294"/>
      <c r="J344" s="297"/>
      <c r="K344" s="300"/>
      <c r="L344" s="262"/>
      <c r="M344" s="263"/>
      <c r="N344" s="263"/>
      <c r="O344" s="264"/>
      <c r="P344" s="113"/>
      <c r="Q344" s="113"/>
      <c r="R344" s="113"/>
      <c r="S344" s="113"/>
      <c r="T344" s="113"/>
      <c r="U344" s="113"/>
      <c r="V344" s="124"/>
      <c r="W344" s="121"/>
      <c r="X344" s="75"/>
      <c r="Y344" s="67"/>
      <c r="Z344" s="67"/>
      <c r="AA344" s="67"/>
      <c r="AB344" s="67"/>
      <c r="AC344" s="78"/>
      <c r="AD344" s="83"/>
      <c r="AE344" s="83"/>
      <c r="AF344" s="83"/>
      <c r="AG344" s="84"/>
      <c r="AH344" s="165"/>
    </row>
    <row r="345" spans="1:34" ht="6" customHeight="1" thickBot="1">
      <c r="A345" s="249"/>
      <c r="B345" s="294"/>
      <c r="C345" s="297"/>
      <c r="D345" s="300"/>
      <c r="E345" s="251"/>
      <c r="F345" s="254"/>
      <c r="G345" s="254"/>
      <c r="H345" s="257"/>
      <c r="I345" s="294"/>
      <c r="J345" s="297"/>
      <c r="K345" s="300"/>
      <c r="L345" s="262"/>
      <c r="M345" s="263"/>
      <c r="N345" s="263"/>
      <c r="O345" s="264"/>
      <c r="P345" s="114" t="s">
        <v>4</v>
      </c>
      <c r="Q345" s="114" t="s">
        <v>5</v>
      </c>
      <c r="R345" s="114" t="s">
        <v>11</v>
      </c>
      <c r="S345" s="114" t="s">
        <v>12</v>
      </c>
      <c r="T345" s="126" t="s">
        <v>15</v>
      </c>
      <c r="U345" s="16"/>
      <c r="V345" s="124"/>
      <c r="W345" s="121"/>
      <c r="X345" s="75" t="str">
        <f>IF(VLOOKUP(A339,入力シート❷!A:AF,28,FALSE)="","",VLOOKUP(A339,入力シート❷!A:AF,28,FALSE))</f>
        <v/>
      </c>
      <c r="Y345" s="67" t="str">
        <f>IF(VLOOKUP(A339,入力シート❷!A:AF,29,FALSE)="","",VLOOKUP(A339,入力シート❷!A:AF,29,FALSE))</f>
        <v/>
      </c>
      <c r="Z345" s="67" t="str">
        <f>IF(VLOOKUP(A339,入力シート❷!A:AF,30,FALSE)="","",VLOOKUP(A339,入力シート❷!A:AF,30,FALSE))</f>
        <v/>
      </c>
      <c r="AA345" s="67" t="str">
        <f>IF(VLOOKUP(A339,入力シート❷!A:AF,31,FALSE)="","",VLOOKUP(A339,入力シート❷!A:AF,31,FALSE))</f>
        <v/>
      </c>
      <c r="AB345" s="67" t="str">
        <f>IF(VLOOKUP(A339,入力シート❷!A:AF,32,FALSE)="","",VLOOKUP(A339,入力シート❷!A:AF,32,FALSE))</f>
        <v/>
      </c>
      <c r="AC345" s="69"/>
      <c r="AD345" s="83"/>
      <c r="AE345" s="83"/>
      <c r="AF345" s="83"/>
      <c r="AG345" s="84"/>
      <c r="AH345" s="165"/>
    </row>
    <row r="346" spans="1:34" ht="6" customHeight="1" thickBot="1">
      <c r="A346" s="249"/>
      <c r="B346" s="294"/>
      <c r="C346" s="297"/>
      <c r="D346" s="300"/>
      <c r="E346" s="251"/>
      <c r="F346" s="254"/>
      <c r="G346" s="254"/>
      <c r="H346" s="257"/>
      <c r="I346" s="294"/>
      <c r="J346" s="297"/>
      <c r="K346" s="300"/>
      <c r="L346" s="262"/>
      <c r="M346" s="263"/>
      <c r="N346" s="263"/>
      <c r="O346" s="264"/>
      <c r="P346" s="115"/>
      <c r="Q346" s="115"/>
      <c r="R346" s="115"/>
      <c r="S346" s="115"/>
      <c r="T346" s="127"/>
      <c r="U346" s="17"/>
      <c r="V346" s="137"/>
      <c r="W346" s="129"/>
      <c r="X346" s="75"/>
      <c r="Y346" s="67"/>
      <c r="Z346" s="67"/>
      <c r="AA346" s="67"/>
      <c r="AB346" s="67"/>
      <c r="AC346" s="69"/>
      <c r="AD346" s="83"/>
      <c r="AE346" s="83"/>
      <c r="AF346" s="83"/>
      <c r="AG346" s="84"/>
      <c r="AH346" s="166"/>
    </row>
    <row r="347" spans="1:34" ht="6" customHeight="1" thickBot="1">
      <c r="A347" s="249"/>
      <c r="B347" s="294"/>
      <c r="C347" s="297"/>
      <c r="D347" s="300"/>
      <c r="E347" s="251"/>
      <c r="F347" s="254"/>
      <c r="G347" s="254"/>
      <c r="H347" s="257"/>
      <c r="I347" s="294"/>
      <c r="J347" s="297"/>
      <c r="K347" s="300"/>
      <c r="L347" s="262"/>
      <c r="M347" s="263"/>
      <c r="N347" s="263"/>
      <c r="O347" s="264"/>
      <c r="P347" s="107" t="str">
        <f>IF(VLOOKUP(A339,入力シート❷!A:U,14,FALSE)="","",VLOOKUP(A339,入力シート❷!A:U,14,FALSE))</f>
        <v/>
      </c>
      <c r="Q347" s="107" t="str">
        <f>IF(VLOOKUP(A339,入力シート❷!A:U,15,FALSE)="","",VLOOKUP(A339,入力シート❷!A:U,15,FALSE))</f>
        <v/>
      </c>
      <c r="R347" s="107" t="str">
        <f>IF(VLOOKUP(A339,入力シート❷!A:U,16,FALSE)="","",VLOOKUP(A339,入力シート❷!A:U,16,FALSE))</f>
        <v/>
      </c>
      <c r="S347" s="107" t="str">
        <f>IF(VLOOKUP(A339,入力シート❷!A:U,17,FALSE)="","",VLOOKUP(A339,入力シート❷!A:U,17,FALSE))</f>
        <v/>
      </c>
      <c r="T347" s="127"/>
      <c r="U347" s="17"/>
      <c r="V347" s="123" t="s">
        <v>10</v>
      </c>
      <c r="W347" s="120" t="str">
        <f>IF(VLOOKUP(A339,入力シート❷!A:U,21,FALSE)="","",VLOOKUP(A339,入力シート❷!A:U,21,FALSE))</f>
        <v/>
      </c>
      <c r="X347" s="75"/>
      <c r="Y347" s="67"/>
      <c r="Z347" s="67"/>
      <c r="AA347" s="67"/>
      <c r="AB347" s="67"/>
      <c r="AC347" s="69"/>
      <c r="AD347" s="83"/>
      <c r="AE347" s="83"/>
      <c r="AF347" s="83"/>
      <c r="AG347" s="84"/>
      <c r="AH347" s="167" t="s">
        <v>15</v>
      </c>
    </row>
    <row r="348" spans="1:34" ht="6" customHeight="1" thickBot="1">
      <c r="A348" s="249"/>
      <c r="B348" s="294"/>
      <c r="C348" s="297"/>
      <c r="D348" s="300"/>
      <c r="E348" s="251"/>
      <c r="F348" s="254"/>
      <c r="G348" s="254"/>
      <c r="H348" s="257"/>
      <c r="I348" s="294"/>
      <c r="J348" s="297"/>
      <c r="K348" s="300"/>
      <c r="L348" s="262"/>
      <c r="M348" s="263"/>
      <c r="N348" s="263"/>
      <c r="O348" s="264"/>
      <c r="P348" s="107"/>
      <c r="Q348" s="107"/>
      <c r="R348" s="107"/>
      <c r="S348" s="107"/>
      <c r="T348" s="111" t="str">
        <f>VLOOKUP(A339,■■■!A:BN,66)</f>
        <v/>
      </c>
      <c r="U348" s="118">
        <f>VLOOKUP(A339,■■■!A:BA,53)</f>
        <v>0</v>
      </c>
      <c r="V348" s="124"/>
      <c r="W348" s="121"/>
      <c r="X348" s="75"/>
      <c r="Y348" s="67"/>
      <c r="Z348" s="67"/>
      <c r="AA348" s="67"/>
      <c r="AB348" s="67"/>
      <c r="AC348" s="69"/>
      <c r="AD348" s="83"/>
      <c r="AE348" s="83"/>
      <c r="AF348" s="83"/>
      <c r="AG348" s="84"/>
      <c r="AH348" s="165"/>
    </row>
    <row r="349" spans="1:34" ht="6" customHeight="1" thickBot="1">
      <c r="A349" s="249"/>
      <c r="B349" s="294"/>
      <c r="C349" s="297"/>
      <c r="D349" s="300"/>
      <c r="E349" s="251"/>
      <c r="F349" s="254"/>
      <c r="G349" s="254"/>
      <c r="H349" s="257"/>
      <c r="I349" s="294"/>
      <c r="J349" s="297"/>
      <c r="K349" s="300"/>
      <c r="L349" s="262"/>
      <c r="M349" s="263"/>
      <c r="N349" s="263"/>
      <c r="O349" s="264"/>
      <c r="P349" s="107"/>
      <c r="Q349" s="107"/>
      <c r="R349" s="107"/>
      <c r="S349" s="107"/>
      <c r="T349" s="111"/>
      <c r="U349" s="118"/>
      <c r="V349" s="124"/>
      <c r="W349" s="121"/>
      <c r="X349" s="75"/>
      <c r="Y349" s="67"/>
      <c r="Z349" s="67"/>
      <c r="AA349" s="67"/>
      <c r="AB349" s="67"/>
      <c r="AC349" s="69"/>
      <c r="AD349" s="83"/>
      <c r="AE349" s="83"/>
      <c r="AF349" s="83"/>
      <c r="AG349" s="84"/>
      <c r="AH349" s="165"/>
    </row>
    <row r="350" spans="1:34" ht="6" customHeight="1" thickBot="1">
      <c r="A350" s="249"/>
      <c r="B350" s="295"/>
      <c r="C350" s="298"/>
      <c r="D350" s="301"/>
      <c r="E350" s="252"/>
      <c r="F350" s="255"/>
      <c r="G350" s="255"/>
      <c r="H350" s="258"/>
      <c r="I350" s="295"/>
      <c r="J350" s="298"/>
      <c r="K350" s="301"/>
      <c r="L350" s="265"/>
      <c r="M350" s="266"/>
      <c r="N350" s="266"/>
      <c r="O350" s="267"/>
      <c r="P350" s="108"/>
      <c r="Q350" s="108"/>
      <c r="R350" s="108"/>
      <c r="S350" s="108"/>
      <c r="T350" s="112"/>
      <c r="U350" s="119"/>
      <c r="V350" s="125"/>
      <c r="W350" s="122"/>
      <c r="X350" s="76"/>
      <c r="Y350" s="68"/>
      <c r="Z350" s="68"/>
      <c r="AA350" s="68"/>
      <c r="AB350" s="68"/>
      <c r="AC350" s="70"/>
      <c r="AD350" s="85"/>
      <c r="AE350" s="85"/>
      <c r="AF350" s="85"/>
      <c r="AG350" s="86"/>
      <c r="AH350" s="168"/>
    </row>
    <row r="351" spans="1:34" ht="6" customHeight="1" thickBot="1">
      <c r="A351" s="249">
        <v>20</v>
      </c>
      <c r="B351" s="293" t="str">
        <f>IF(VLOOKUP(A351,入力シート❷!A:B,2,FALSE)="ハイパーコース","ハイパー","")</f>
        <v/>
      </c>
      <c r="C351" s="296" t="str">
        <f>IF(VLOOKUP(A351,入力シート❷!A:B,2,FALSE)="アドバンストコース","アドバンスト","")</f>
        <v/>
      </c>
      <c r="D351" s="299" t="str">
        <f>IF(VLOOKUP(A351,入力シート❷!A:B,2,FALSE)="アグレッシブコース","アグレッシブ","")</f>
        <v/>
      </c>
      <c r="E351" s="250" t="str">
        <f>IF(VLOOKUP(A351,入力シート❷!A:C,3,FALSE)="A推薦(単願)","A推薦","")</f>
        <v/>
      </c>
      <c r="F351" s="253" t="str">
        <f>IF(VLOOKUP(A351,入力シート❷!A:C,3,FALSE)="B推薦(併願)","B推薦","")</f>
        <v/>
      </c>
      <c r="G351" s="253" t="str">
        <f>IF(VLOOKUP(A351,入力シート❷!A:C,3,FALSE)="C推薦(第一志望)","C推薦","")</f>
        <v/>
      </c>
      <c r="H351" s="256" t="str">
        <f>IF(VLOOKUP(A351,入力シート❷!A:C,3,FALSE)="併願優遇","併願優遇","")</f>
        <v/>
      </c>
      <c r="I351" s="293" t="str">
        <f>IF(VLOOKUP(A351,入力シート❷!A:D,4,FALSE)="学業特待Ⅰ","学業特待Ⅰ","")</f>
        <v/>
      </c>
      <c r="J351" s="296" t="str">
        <f>IF(VLOOKUP(A351,入力シート❷!A:D,4,FALSE)="学業特待Ⅱ","学業特待Ⅱ","")</f>
        <v/>
      </c>
      <c r="K351" s="299" t="str">
        <f>IF(VLOOKUP(A351,入力シート❷!A:D,4,FALSE)="学業特待Ⅲ","学業特待Ⅲ","")</f>
        <v/>
      </c>
      <c r="L351" s="277" t="str">
        <f>IF(OR(VLOOKUP(A351,入力シート❷!A:I,7,FALSE)="",VLOOKUP(A351,入力シート❷!A:I,8,FALSE)=""),"入力シート❷に入力してください",VLOOKUP(A351,入力シート❷!A:I,7,FALSE)&amp;"　"&amp;VLOOKUP(A351,入力シート❷!A:I,8,FALSE))</f>
        <v>入力シート❷に入力してください</v>
      </c>
      <c r="M351" s="278"/>
      <c r="N351" s="268" t="str">
        <f>IF(VLOOKUP(A351,入力シート❷!A:I,9,FALSE)="","",IF(VLOOKUP(A351,入力シート❷!A:I,9,FALSE)="女","",VLOOKUP(A351,入力シート❷!A:I,9,FALSE)))</f>
        <v/>
      </c>
      <c r="O351" s="271" t="str">
        <f>IF(VLOOKUP(A351,入力シート❷!A:I,9,FALSE)="","",IF(VLOOKUP(A351,入力シート❷!A:I,9,FALSE)="男","",VLOOKUP(A351,入力シート❷!A:I,9,FALSE)))</f>
        <v/>
      </c>
      <c r="P351" s="159" t="s">
        <v>0</v>
      </c>
      <c r="Q351" s="159" t="s">
        <v>1</v>
      </c>
      <c r="R351" s="159" t="s">
        <v>2</v>
      </c>
      <c r="S351" s="159" t="s">
        <v>3</v>
      </c>
      <c r="T351" s="159" t="s">
        <v>6</v>
      </c>
      <c r="U351" s="159" t="s">
        <v>7</v>
      </c>
      <c r="V351" s="153" t="s">
        <v>8</v>
      </c>
      <c r="W351" s="138" t="str">
        <f>IF(VLOOKUP(A351,入力シート❷!A:U,19,FALSE)="","",VLOOKUP(A351,入力シート❷!A:U,19,FALSE))</f>
        <v/>
      </c>
      <c r="X351" s="87" t="str">
        <f>IF(VLOOKUP(A351,入力シート❷!A:AF,22,FALSE)="","",VLOOKUP(A351,入力シート❷!A:AF,22,FALSE))</f>
        <v/>
      </c>
      <c r="Y351" s="66" t="str">
        <f>IF(VLOOKUP(A351,入力シート❷!A:AF,23,FALSE)="","",VLOOKUP(A351,入力シート❷!A:AF,23,FALSE))</f>
        <v/>
      </c>
      <c r="Z351" s="66" t="str">
        <f>IF(VLOOKUP(A351,入力シート❷!A:AF,24,FALSE)="","",VLOOKUP(A351,入力シート❷!A:AF,24,FALSE))</f>
        <v/>
      </c>
      <c r="AA351" s="66" t="str">
        <f>IF(VLOOKUP(A351,入力シート❷!A:AF,25,FALSE)="","",VLOOKUP(A351,入力シート❷!A:AF,25,FALSE))</f>
        <v/>
      </c>
      <c r="AB351" s="66" t="str">
        <f>IF(VLOOKUP(A351,入力シート❷!A:AF,26,FALSE)="","",VLOOKUP(A351,入力シート❷!A:AF,26,FALSE))</f>
        <v/>
      </c>
      <c r="AC351" s="77" t="str">
        <f>IF(VLOOKUP(A351,入力シート❷!A:AF,27,FALSE)="","",VLOOKUP(A351,入力シート❷!A:AF,27,FALSE))</f>
        <v/>
      </c>
      <c r="AD351" s="81" t="str">
        <f>IF(VLOOKUP(A351,入力シート❷!A:AG,33,FALSE)="","必要な場合、入力シート❷に入力してください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必要な場合、入力シート❷に入力してください",VLOOKUP(A351,入力シート❷!A:AG,33,FALSE))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51" s="81"/>
      <c r="AF351" s="81"/>
      <c r="AG351" s="82"/>
      <c r="AH351" s="164" t="s">
        <v>15</v>
      </c>
    </row>
    <row r="352" spans="1:34" ht="6" customHeight="1" thickBot="1">
      <c r="A352" s="249"/>
      <c r="B352" s="294"/>
      <c r="C352" s="297"/>
      <c r="D352" s="300"/>
      <c r="E352" s="251"/>
      <c r="F352" s="254"/>
      <c r="G352" s="254"/>
      <c r="H352" s="257"/>
      <c r="I352" s="294"/>
      <c r="J352" s="297"/>
      <c r="K352" s="300"/>
      <c r="L352" s="279"/>
      <c r="M352" s="280"/>
      <c r="N352" s="269"/>
      <c r="O352" s="272"/>
      <c r="P352" s="115"/>
      <c r="Q352" s="115"/>
      <c r="R352" s="115"/>
      <c r="S352" s="115"/>
      <c r="T352" s="115"/>
      <c r="U352" s="115"/>
      <c r="V352" s="124"/>
      <c r="W352" s="121"/>
      <c r="X352" s="75"/>
      <c r="Y352" s="67"/>
      <c r="Z352" s="67"/>
      <c r="AA352" s="67"/>
      <c r="AB352" s="67"/>
      <c r="AC352" s="78"/>
      <c r="AD352" s="83"/>
      <c r="AE352" s="83"/>
      <c r="AF352" s="83"/>
      <c r="AG352" s="84"/>
      <c r="AH352" s="165"/>
    </row>
    <row r="353" spans="1:34" ht="6" customHeight="1" thickBot="1">
      <c r="A353" s="249"/>
      <c r="B353" s="294"/>
      <c r="C353" s="297"/>
      <c r="D353" s="300"/>
      <c r="E353" s="251"/>
      <c r="F353" s="254"/>
      <c r="G353" s="254"/>
      <c r="H353" s="257"/>
      <c r="I353" s="294"/>
      <c r="J353" s="297"/>
      <c r="K353" s="300"/>
      <c r="L353" s="279"/>
      <c r="M353" s="280"/>
      <c r="N353" s="269"/>
      <c r="O353" s="272"/>
      <c r="P353" s="107" t="str">
        <f>IF(VLOOKUP(A351,入力シート❷!A:U,10,FALSE)="","",VLOOKUP(A351,入力シート❷!A:U,10,FALSE))</f>
        <v/>
      </c>
      <c r="Q353" s="107" t="str">
        <f>IF(VLOOKUP(A351,入力シート❷!A:U,11,FALSE)="","",VLOOKUP(A351,入力シート❷!A:U,11,FALSE))</f>
        <v/>
      </c>
      <c r="R353" s="107" t="str">
        <f>IF(VLOOKUP(A351,入力シート❷!A:U,12,FALSE)="","",VLOOKUP(A351,入力シート❷!A:U,12,FALSE))</f>
        <v/>
      </c>
      <c r="S353" s="107" t="str">
        <f>IF(VLOOKUP(A351,入力シート❷!A:U,13,FALSE)="","",VLOOKUP(A351,入力シート❷!A:U,13,FALSE))</f>
        <v/>
      </c>
      <c r="T353" s="107" t="str">
        <f>IF(VLOOKUP(A351,入力シート❷!A:U,18,FALSE)="","",VLOOKUP(A351,入力シート❷!A:U,18,FALSE))</f>
        <v/>
      </c>
      <c r="U353" s="107" t="str">
        <f>IF(SUM(P353:T353)=0,"",SUM(P353:T353))</f>
        <v/>
      </c>
      <c r="V353" s="124"/>
      <c r="W353" s="121"/>
      <c r="X353" s="75"/>
      <c r="Y353" s="67"/>
      <c r="Z353" s="67"/>
      <c r="AA353" s="67"/>
      <c r="AB353" s="67"/>
      <c r="AC353" s="78"/>
      <c r="AD353" s="83"/>
      <c r="AE353" s="83"/>
      <c r="AF353" s="83"/>
      <c r="AG353" s="84"/>
      <c r="AH353" s="165"/>
    </row>
    <row r="354" spans="1:34" ht="6" customHeight="1" thickBot="1">
      <c r="A354" s="249"/>
      <c r="B354" s="294"/>
      <c r="C354" s="297"/>
      <c r="D354" s="300"/>
      <c r="E354" s="251"/>
      <c r="F354" s="254"/>
      <c r="G354" s="254"/>
      <c r="H354" s="257"/>
      <c r="I354" s="294"/>
      <c r="J354" s="297"/>
      <c r="K354" s="300"/>
      <c r="L354" s="281"/>
      <c r="M354" s="282"/>
      <c r="N354" s="270"/>
      <c r="O354" s="273"/>
      <c r="P354" s="107"/>
      <c r="Q354" s="107"/>
      <c r="R354" s="107"/>
      <c r="S354" s="107"/>
      <c r="T354" s="107"/>
      <c r="U354" s="107"/>
      <c r="V354" s="154"/>
      <c r="W354" s="139"/>
      <c r="X354" s="75"/>
      <c r="Y354" s="67"/>
      <c r="Z354" s="67"/>
      <c r="AA354" s="67"/>
      <c r="AB354" s="67"/>
      <c r="AC354" s="78"/>
      <c r="AD354" s="83"/>
      <c r="AE354" s="83"/>
      <c r="AF354" s="83"/>
      <c r="AG354" s="84"/>
      <c r="AH354" s="166"/>
    </row>
    <row r="355" spans="1:34" ht="6" customHeight="1" thickBot="1">
      <c r="A355" s="249"/>
      <c r="B355" s="294"/>
      <c r="C355" s="297"/>
      <c r="D355" s="300"/>
      <c r="E355" s="251"/>
      <c r="F355" s="254"/>
      <c r="G355" s="254"/>
      <c r="H355" s="257"/>
      <c r="I355" s="294"/>
      <c r="J355" s="297"/>
      <c r="K355" s="300"/>
      <c r="L355" s="259" t="str">
        <f>IF(OR(VLOOKUP(A351,入力シート❷!A:I,5,FALSE)="",VLOOKUP(A351,入力シート❷!A:I,6,FALSE)=""),"入力シート❷に入力してください",VLOOKUP(A351,入力シート❷!A:I,5,FALSE)&amp;"　"&amp;VLOOKUP(A351,入力シート❷!A:I,6,FALSE))</f>
        <v>入力シート❷に入力してください</v>
      </c>
      <c r="M355" s="260"/>
      <c r="N355" s="260"/>
      <c r="O355" s="261"/>
      <c r="P355" s="107"/>
      <c r="Q355" s="107"/>
      <c r="R355" s="107"/>
      <c r="S355" s="107"/>
      <c r="T355" s="107"/>
      <c r="U355" s="107"/>
      <c r="V355" s="136" t="s">
        <v>9</v>
      </c>
      <c r="W355" s="128" t="str">
        <f>IF(VLOOKUP(A351,入力シート❷!A:U,20,FALSE)="","",VLOOKUP(A351,入力シート❷!A:U,20,FALSE))</f>
        <v/>
      </c>
      <c r="X355" s="75"/>
      <c r="Y355" s="67"/>
      <c r="Z355" s="67"/>
      <c r="AA355" s="67"/>
      <c r="AB355" s="67"/>
      <c r="AC355" s="78"/>
      <c r="AD355" s="83"/>
      <c r="AE355" s="83"/>
      <c r="AF355" s="83"/>
      <c r="AG355" s="84"/>
      <c r="AH355" s="167" t="s">
        <v>15</v>
      </c>
    </row>
    <row r="356" spans="1:34" ht="6" customHeight="1" thickBot="1">
      <c r="A356" s="249"/>
      <c r="B356" s="294"/>
      <c r="C356" s="297"/>
      <c r="D356" s="300"/>
      <c r="E356" s="251"/>
      <c r="F356" s="254"/>
      <c r="G356" s="254"/>
      <c r="H356" s="257"/>
      <c r="I356" s="294"/>
      <c r="J356" s="297"/>
      <c r="K356" s="300"/>
      <c r="L356" s="262"/>
      <c r="M356" s="263"/>
      <c r="N356" s="263"/>
      <c r="O356" s="264"/>
      <c r="P356" s="113"/>
      <c r="Q356" s="113"/>
      <c r="R356" s="113"/>
      <c r="S356" s="113"/>
      <c r="T356" s="113"/>
      <c r="U356" s="113"/>
      <c r="V356" s="124"/>
      <c r="W356" s="121"/>
      <c r="X356" s="75"/>
      <c r="Y356" s="67"/>
      <c r="Z356" s="67"/>
      <c r="AA356" s="67"/>
      <c r="AB356" s="67"/>
      <c r="AC356" s="78"/>
      <c r="AD356" s="83"/>
      <c r="AE356" s="83"/>
      <c r="AF356" s="83"/>
      <c r="AG356" s="84"/>
      <c r="AH356" s="165"/>
    </row>
    <row r="357" spans="1:34" ht="6" customHeight="1" thickBot="1">
      <c r="A357" s="249"/>
      <c r="B357" s="294"/>
      <c r="C357" s="297"/>
      <c r="D357" s="300"/>
      <c r="E357" s="251"/>
      <c r="F357" s="254"/>
      <c r="G357" s="254"/>
      <c r="H357" s="257"/>
      <c r="I357" s="294"/>
      <c r="J357" s="297"/>
      <c r="K357" s="300"/>
      <c r="L357" s="262"/>
      <c r="M357" s="263"/>
      <c r="N357" s="263"/>
      <c r="O357" s="264"/>
      <c r="P357" s="114" t="s">
        <v>4</v>
      </c>
      <c r="Q357" s="114" t="s">
        <v>5</v>
      </c>
      <c r="R357" s="114" t="s">
        <v>11</v>
      </c>
      <c r="S357" s="114" t="s">
        <v>12</v>
      </c>
      <c r="T357" s="126" t="s">
        <v>15</v>
      </c>
      <c r="U357" s="16"/>
      <c r="V357" s="124"/>
      <c r="W357" s="121"/>
      <c r="X357" s="75" t="str">
        <f>IF(VLOOKUP(A351,入力シート❷!A:AF,28,FALSE)="","",VLOOKUP(A351,入力シート❷!A:AF,28,FALSE))</f>
        <v/>
      </c>
      <c r="Y357" s="67" t="str">
        <f>IF(VLOOKUP(A351,入力シート❷!A:AF,29,FALSE)="","",VLOOKUP(A351,入力シート❷!A:AF,29,FALSE))</f>
        <v/>
      </c>
      <c r="Z357" s="67" t="str">
        <f>IF(VLOOKUP(A351,入力シート❷!A:AF,30,FALSE)="","",VLOOKUP(A351,入力シート❷!A:AF,30,FALSE))</f>
        <v/>
      </c>
      <c r="AA357" s="67" t="str">
        <f>IF(VLOOKUP(A351,入力シート❷!A:AF,31,FALSE)="","",VLOOKUP(A351,入力シート❷!A:AF,31,FALSE))</f>
        <v/>
      </c>
      <c r="AB357" s="67" t="str">
        <f>IF(VLOOKUP(A351,入力シート❷!A:AF,32,FALSE)="","",VLOOKUP(A351,入力シート❷!A:AF,32,FALSE))</f>
        <v/>
      </c>
      <c r="AC357" s="69"/>
      <c r="AD357" s="83"/>
      <c r="AE357" s="83"/>
      <c r="AF357" s="83"/>
      <c r="AG357" s="84"/>
      <c r="AH357" s="165"/>
    </row>
    <row r="358" spans="1:34" ht="6" customHeight="1" thickBot="1">
      <c r="A358" s="249"/>
      <c r="B358" s="294"/>
      <c r="C358" s="297"/>
      <c r="D358" s="300"/>
      <c r="E358" s="251"/>
      <c r="F358" s="254"/>
      <c r="G358" s="254"/>
      <c r="H358" s="257"/>
      <c r="I358" s="294"/>
      <c r="J358" s="297"/>
      <c r="K358" s="300"/>
      <c r="L358" s="262"/>
      <c r="M358" s="263"/>
      <c r="N358" s="263"/>
      <c r="O358" s="264"/>
      <c r="P358" s="115"/>
      <c r="Q358" s="115"/>
      <c r="R358" s="115"/>
      <c r="S358" s="115"/>
      <c r="T358" s="127"/>
      <c r="U358" s="17"/>
      <c r="V358" s="137"/>
      <c r="W358" s="129"/>
      <c r="X358" s="75"/>
      <c r="Y358" s="67"/>
      <c r="Z358" s="67"/>
      <c r="AA358" s="67"/>
      <c r="AB358" s="67"/>
      <c r="AC358" s="69"/>
      <c r="AD358" s="83"/>
      <c r="AE358" s="83"/>
      <c r="AF358" s="83"/>
      <c r="AG358" s="84"/>
      <c r="AH358" s="166"/>
    </row>
    <row r="359" spans="1:34" ht="6" customHeight="1" thickBot="1">
      <c r="A359" s="249"/>
      <c r="B359" s="294"/>
      <c r="C359" s="297"/>
      <c r="D359" s="300"/>
      <c r="E359" s="251"/>
      <c r="F359" s="254"/>
      <c r="G359" s="254"/>
      <c r="H359" s="257"/>
      <c r="I359" s="294"/>
      <c r="J359" s="297"/>
      <c r="K359" s="300"/>
      <c r="L359" s="262"/>
      <c r="M359" s="263"/>
      <c r="N359" s="263"/>
      <c r="O359" s="264"/>
      <c r="P359" s="107" t="str">
        <f>IF(VLOOKUP(A351,入力シート❷!A:U,14,FALSE)="","",VLOOKUP(A351,入力シート❷!A:U,14,FALSE))</f>
        <v/>
      </c>
      <c r="Q359" s="107" t="str">
        <f>IF(VLOOKUP(A351,入力シート❷!A:U,15,FALSE)="","",VLOOKUP(A351,入力シート❷!A:U,15,FALSE))</f>
        <v/>
      </c>
      <c r="R359" s="107" t="str">
        <f>IF(VLOOKUP(A351,入力シート❷!A:U,16,FALSE)="","",VLOOKUP(A351,入力シート❷!A:U,16,FALSE))</f>
        <v/>
      </c>
      <c r="S359" s="107" t="str">
        <f>IF(VLOOKUP(A351,入力シート❷!A:U,17,FALSE)="","",VLOOKUP(A351,入力シート❷!A:U,17,FALSE))</f>
        <v/>
      </c>
      <c r="T359" s="127"/>
      <c r="U359" s="17"/>
      <c r="V359" s="123" t="s">
        <v>10</v>
      </c>
      <c r="W359" s="120" t="str">
        <f>IF(VLOOKUP(A351,入力シート❷!A:U,21,FALSE)="","",VLOOKUP(A351,入力シート❷!A:U,21,FALSE))</f>
        <v/>
      </c>
      <c r="X359" s="75"/>
      <c r="Y359" s="67"/>
      <c r="Z359" s="67"/>
      <c r="AA359" s="67"/>
      <c r="AB359" s="67"/>
      <c r="AC359" s="69"/>
      <c r="AD359" s="83"/>
      <c r="AE359" s="83"/>
      <c r="AF359" s="83"/>
      <c r="AG359" s="84"/>
      <c r="AH359" s="167" t="s">
        <v>15</v>
      </c>
    </row>
    <row r="360" spans="1:34" ht="6" customHeight="1" thickBot="1">
      <c r="A360" s="249"/>
      <c r="B360" s="294"/>
      <c r="C360" s="297"/>
      <c r="D360" s="300"/>
      <c r="E360" s="251"/>
      <c r="F360" s="254"/>
      <c r="G360" s="254"/>
      <c r="H360" s="257"/>
      <c r="I360" s="294"/>
      <c r="J360" s="297"/>
      <c r="K360" s="300"/>
      <c r="L360" s="262"/>
      <c r="M360" s="263"/>
      <c r="N360" s="263"/>
      <c r="O360" s="264"/>
      <c r="P360" s="107"/>
      <c r="Q360" s="107"/>
      <c r="R360" s="107"/>
      <c r="S360" s="107"/>
      <c r="T360" s="111" t="str">
        <f>VLOOKUP(A351,■■■!A:BN,66)</f>
        <v/>
      </c>
      <c r="U360" s="118">
        <f>VLOOKUP(A351,■■■!A:BA,53)</f>
        <v>0</v>
      </c>
      <c r="V360" s="124"/>
      <c r="W360" s="121"/>
      <c r="X360" s="75"/>
      <c r="Y360" s="67"/>
      <c r="Z360" s="67"/>
      <c r="AA360" s="67"/>
      <c r="AB360" s="67"/>
      <c r="AC360" s="69"/>
      <c r="AD360" s="83"/>
      <c r="AE360" s="83"/>
      <c r="AF360" s="83"/>
      <c r="AG360" s="84"/>
      <c r="AH360" s="165"/>
    </row>
    <row r="361" spans="1:34" ht="6" customHeight="1" thickBot="1">
      <c r="A361" s="249"/>
      <c r="B361" s="294"/>
      <c r="C361" s="297"/>
      <c r="D361" s="300"/>
      <c r="E361" s="251"/>
      <c r="F361" s="254"/>
      <c r="G361" s="254"/>
      <c r="H361" s="257"/>
      <c r="I361" s="294"/>
      <c r="J361" s="297"/>
      <c r="K361" s="300"/>
      <c r="L361" s="262"/>
      <c r="M361" s="263"/>
      <c r="N361" s="263"/>
      <c r="O361" s="264"/>
      <c r="P361" s="107"/>
      <c r="Q361" s="107"/>
      <c r="R361" s="107"/>
      <c r="S361" s="107"/>
      <c r="T361" s="111"/>
      <c r="U361" s="118"/>
      <c r="V361" s="124"/>
      <c r="W361" s="121"/>
      <c r="X361" s="75"/>
      <c r="Y361" s="67"/>
      <c r="Z361" s="67"/>
      <c r="AA361" s="67"/>
      <c r="AB361" s="67"/>
      <c r="AC361" s="69"/>
      <c r="AD361" s="83"/>
      <c r="AE361" s="83"/>
      <c r="AF361" s="83"/>
      <c r="AG361" s="84"/>
      <c r="AH361" s="165"/>
    </row>
    <row r="362" spans="1:34" ht="6" customHeight="1" thickBot="1">
      <c r="A362" s="249"/>
      <c r="B362" s="295"/>
      <c r="C362" s="298"/>
      <c r="D362" s="301"/>
      <c r="E362" s="252"/>
      <c r="F362" s="255"/>
      <c r="G362" s="255"/>
      <c r="H362" s="258"/>
      <c r="I362" s="295"/>
      <c r="J362" s="298"/>
      <c r="K362" s="301"/>
      <c r="L362" s="265"/>
      <c r="M362" s="266"/>
      <c r="N362" s="266"/>
      <c r="O362" s="267"/>
      <c r="P362" s="108"/>
      <c r="Q362" s="108"/>
      <c r="R362" s="108"/>
      <c r="S362" s="108"/>
      <c r="T362" s="112"/>
      <c r="U362" s="119"/>
      <c r="V362" s="125"/>
      <c r="W362" s="122"/>
      <c r="X362" s="76"/>
      <c r="Y362" s="68"/>
      <c r="Z362" s="68"/>
      <c r="AA362" s="68"/>
      <c r="AB362" s="68"/>
      <c r="AC362" s="70"/>
      <c r="AD362" s="85"/>
      <c r="AE362" s="85"/>
      <c r="AF362" s="85"/>
      <c r="AG362" s="86"/>
      <c r="AH362" s="168"/>
    </row>
    <row r="363" spans="1:34" ht="6" customHeight="1">
      <c r="AF363" s="291"/>
      <c r="AG363" s="291"/>
      <c r="AH363" s="291"/>
    </row>
    <row r="364" spans="1:34" ht="6" customHeight="1" thickBot="1">
      <c r="A364" s="332" t="s">
        <v>159</v>
      </c>
      <c r="B364" s="332"/>
      <c r="C364" s="332"/>
      <c r="D364" s="332"/>
      <c r="E364" s="332"/>
      <c r="F364" s="332"/>
      <c r="G364" s="332"/>
      <c r="H364" s="332"/>
      <c r="I364" s="332"/>
      <c r="J364" s="332"/>
      <c r="K364" s="332"/>
      <c r="L364" s="290" t="s">
        <v>16</v>
      </c>
      <c r="M364" s="302" t="str">
        <f>IF(入力シート❶!$B$1="","入力シート❶に入力",入力シート❶!$B$1)</f>
        <v>入力シート❶に入力</v>
      </c>
      <c r="N364" s="303"/>
      <c r="O364" s="304"/>
      <c r="P364" s="141" t="str">
        <f>IF(入力シート❶!$B$2="","入力シート❶に入力",入力シート❶!$B$2)</f>
        <v>入力シート❶に入力</v>
      </c>
      <c r="Q364" s="142"/>
      <c r="R364" s="142"/>
      <c r="S364" s="142"/>
      <c r="T364" s="142"/>
      <c r="U364" s="143"/>
      <c r="V364" s="140" t="s">
        <v>18</v>
      </c>
      <c r="W364" s="88" t="str">
        <f>IF(入力シート❶!$B$3="","入力シート❶に入力",入力シート❶!$B$3)</f>
        <v>入力シート❶に入力</v>
      </c>
      <c r="X364" s="88"/>
      <c r="Y364" s="88"/>
      <c r="Z364" s="88"/>
      <c r="AA364" s="88"/>
      <c r="AB364" s="88"/>
      <c r="AC364" s="88"/>
      <c r="AD364" s="88"/>
      <c r="AE364" s="88"/>
      <c r="AF364" s="292"/>
      <c r="AG364" s="292"/>
      <c r="AH364" s="292"/>
    </row>
    <row r="365" spans="1:34" ht="6" customHeight="1">
      <c r="A365" s="332"/>
      <c r="B365" s="332"/>
      <c r="C365" s="332"/>
      <c r="D365" s="332"/>
      <c r="E365" s="332"/>
      <c r="F365" s="332"/>
      <c r="G365" s="332"/>
      <c r="H365" s="332"/>
      <c r="I365" s="332"/>
      <c r="J365" s="332"/>
      <c r="K365" s="332"/>
      <c r="L365" s="290"/>
      <c r="M365" s="305"/>
      <c r="N365" s="79"/>
      <c r="O365" s="306"/>
      <c r="P365" s="144"/>
      <c r="Q365" s="140"/>
      <c r="R365" s="140"/>
      <c r="S365" s="140"/>
      <c r="T365" s="140"/>
      <c r="U365" s="145"/>
      <c r="V365" s="79"/>
      <c r="W365" s="88"/>
      <c r="X365" s="88"/>
      <c r="Y365" s="88"/>
      <c r="Z365" s="88"/>
      <c r="AA365" s="88"/>
      <c r="AB365" s="88"/>
      <c r="AC365" s="88"/>
      <c r="AD365" s="88"/>
      <c r="AE365" s="88"/>
      <c r="AG365" s="310" t="s">
        <v>19</v>
      </c>
      <c r="AH365" s="311"/>
    </row>
    <row r="366" spans="1:34" ht="6" customHeight="1">
      <c r="A366" s="332"/>
      <c r="B366" s="332"/>
      <c r="C366" s="332"/>
      <c r="D366" s="332"/>
      <c r="E366" s="332"/>
      <c r="F366" s="332"/>
      <c r="G366" s="332"/>
      <c r="H366" s="332"/>
      <c r="I366" s="332"/>
      <c r="J366" s="332"/>
      <c r="K366" s="332"/>
      <c r="L366" s="290"/>
      <c r="M366" s="305"/>
      <c r="N366" s="79"/>
      <c r="O366" s="306"/>
      <c r="P366" s="144"/>
      <c r="Q366" s="140"/>
      <c r="R366" s="140"/>
      <c r="S366" s="140"/>
      <c r="T366" s="140"/>
      <c r="U366" s="145"/>
      <c r="V366" s="79"/>
      <c r="W366" s="88"/>
      <c r="X366" s="88"/>
      <c r="Y366" s="88"/>
      <c r="Z366" s="88"/>
      <c r="AA366" s="88"/>
      <c r="AB366" s="88"/>
      <c r="AC366" s="88"/>
      <c r="AD366" s="88"/>
      <c r="AE366" s="88"/>
      <c r="AG366" s="312"/>
      <c r="AH366" s="313"/>
    </row>
    <row r="367" spans="1:34" ht="6" customHeight="1">
      <c r="A367" s="332"/>
      <c r="B367" s="332"/>
      <c r="C367" s="332"/>
      <c r="D367" s="332"/>
      <c r="E367" s="332"/>
      <c r="F367" s="332"/>
      <c r="G367" s="332"/>
      <c r="H367" s="332"/>
      <c r="I367" s="332"/>
      <c r="J367" s="332"/>
      <c r="K367" s="332"/>
      <c r="L367" s="290"/>
      <c r="M367" s="307"/>
      <c r="N367" s="308"/>
      <c r="O367" s="309"/>
      <c r="P367" s="146"/>
      <c r="Q367" s="147"/>
      <c r="R367" s="147"/>
      <c r="S367" s="147"/>
      <c r="T367" s="147"/>
      <c r="U367" s="148"/>
      <c r="V367" s="79"/>
      <c r="W367" s="88"/>
      <c r="X367" s="88"/>
      <c r="Y367" s="88"/>
      <c r="Z367" s="88"/>
      <c r="AA367" s="88"/>
      <c r="AB367" s="88"/>
      <c r="AC367" s="88"/>
      <c r="AD367" s="88"/>
      <c r="AE367" s="88"/>
      <c r="AG367" s="312"/>
      <c r="AH367" s="313"/>
    </row>
    <row r="368" spans="1:34" ht="6" customHeight="1">
      <c r="A368" s="332"/>
      <c r="B368" s="332"/>
      <c r="C368" s="332"/>
      <c r="D368" s="332"/>
      <c r="E368" s="332"/>
      <c r="F368" s="332"/>
      <c r="G368" s="332"/>
      <c r="H368" s="332"/>
      <c r="I368" s="332"/>
      <c r="J368" s="332"/>
      <c r="K368" s="332"/>
      <c r="L368" s="9"/>
      <c r="M368" s="9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29"/>
      <c r="AB368" s="35"/>
      <c r="AC368" s="10"/>
      <c r="AD368" s="10"/>
      <c r="AE368" s="10"/>
      <c r="AG368" s="312"/>
      <c r="AH368" s="313"/>
    </row>
    <row r="369" spans="1:34" ht="6" customHeight="1">
      <c r="A369" s="332"/>
      <c r="B369" s="332"/>
      <c r="C369" s="332"/>
      <c r="D369" s="332"/>
      <c r="E369" s="332"/>
      <c r="F369" s="332"/>
      <c r="G369" s="332"/>
      <c r="H369" s="332"/>
      <c r="I369" s="332"/>
      <c r="J369" s="332"/>
      <c r="K369" s="332"/>
      <c r="L369" s="290" t="s">
        <v>17</v>
      </c>
      <c r="M369" s="287" t="str">
        <f>IF(入力シート❶!$B$4="","入力シート❶に入力",入力シート❶!$B$4)</f>
        <v>入力シート❶に入力</v>
      </c>
      <c r="N369" s="287"/>
      <c r="O369" s="287"/>
      <c r="P369" s="287"/>
      <c r="Q369" s="288" t="s">
        <v>20</v>
      </c>
      <c r="R369" s="2"/>
      <c r="S369" s="2"/>
      <c r="T369" s="289" t="s">
        <v>40</v>
      </c>
      <c r="U369" s="289"/>
      <c r="V369" s="289"/>
      <c r="W369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369" s="316"/>
      <c r="Y369" s="316"/>
      <c r="Z369" s="316"/>
      <c r="AA369" s="316"/>
      <c r="AB369" s="316"/>
      <c r="AC369" s="316"/>
      <c r="AD369" s="3"/>
      <c r="AE369" s="3"/>
      <c r="AG369" s="312"/>
      <c r="AH369" s="313"/>
    </row>
    <row r="370" spans="1:34" ht="6" customHeight="1">
      <c r="A370" s="332"/>
      <c r="B370" s="332"/>
      <c r="C370" s="332"/>
      <c r="D370" s="332"/>
      <c r="E370" s="332"/>
      <c r="F370" s="332"/>
      <c r="G370" s="332"/>
      <c r="H370" s="332"/>
      <c r="I370" s="332"/>
      <c r="J370" s="332"/>
      <c r="K370" s="332"/>
      <c r="L370" s="290"/>
      <c r="M370" s="287"/>
      <c r="N370" s="287"/>
      <c r="O370" s="287"/>
      <c r="P370" s="287"/>
      <c r="Q370" s="288"/>
      <c r="R370" s="2"/>
      <c r="S370" s="2"/>
      <c r="T370" s="289"/>
      <c r="U370" s="289"/>
      <c r="V370" s="289"/>
      <c r="W370" s="316"/>
      <c r="X370" s="316"/>
      <c r="Y370" s="316"/>
      <c r="Z370" s="316"/>
      <c r="AA370" s="316"/>
      <c r="AB370" s="316"/>
      <c r="AC370" s="316"/>
      <c r="AD370" s="3"/>
      <c r="AE370" s="3"/>
      <c r="AG370" s="312"/>
      <c r="AH370" s="313"/>
    </row>
    <row r="371" spans="1:34" ht="6" customHeight="1">
      <c r="A371" s="332"/>
      <c r="B371" s="332"/>
      <c r="C371" s="332"/>
      <c r="D371" s="332"/>
      <c r="E371" s="332"/>
      <c r="F371" s="332"/>
      <c r="G371" s="332"/>
      <c r="H371" s="332"/>
      <c r="I371" s="332"/>
      <c r="J371" s="332"/>
      <c r="K371" s="332"/>
      <c r="L371" s="290"/>
      <c r="M371" s="287"/>
      <c r="N371" s="287"/>
      <c r="O371" s="287"/>
      <c r="P371" s="287"/>
      <c r="Q371" s="288"/>
      <c r="R371" s="2"/>
      <c r="S371" s="2"/>
      <c r="T371" s="289"/>
      <c r="U371" s="289"/>
      <c r="V371" s="289"/>
      <c r="W371" s="316"/>
      <c r="X371" s="316"/>
      <c r="Y371" s="316"/>
      <c r="Z371" s="316"/>
      <c r="AA371" s="316"/>
      <c r="AB371" s="316"/>
      <c r="AC371" s="316"/>
      <c r="AD371" s="3"/>
      <c r="AE371" s="3"/>
      <c r="AG371" s="312"/>
      <c r="AH371" s="313"/>
    </row>
    <row r="372" spans="1:34" ht="6" customHeight="1" thickBot="1">
      <c r="A372" s="332"/>
      <c r="B372" s="332"/>
      <c r="C372" s="332"/>
      <c r="D372" s="332"/>
      <c r="E372" s="332"/>
      <c r="F372" s="332"/>
      <c r="G372" s="332"/>
      <c r="H372" s="332"/>
      <c r="I372" s="332"/>
      <c r="J372" s="332"/>
      <c r="K372" s="332"/>
      <c r="L372" s="290"/>
      <c r="M372" s="287"/>
      <c r="N372" s="287"/>
      <c r="O372" s="287"/>
      <c r="P372" s="287"/>
      <c r="Q372" s="288"/>
      <c r="R372" s="2"/>
      <c r="S372" s="2"/>
      <c r="T372" s="289"/>
      <c r="U372" s="289"/>
      <c r="V372" s="289"/>
      <c r="W372" s="316"/>
      <c r="X372" s="316"/>
      <c r="Y372" s="316"/>
      <c r="Z372" s="316"/>
      <c r="AA372" s="316"/>
      <c r="AB372" s="316"/>
      <c r="AC372" s="316"/>
      <c r="AD372" s="3"/>
      <c r="AE372" s="3"/>
      <c r="AG372" s="314"/>
      <c r="AH372" s="315"/>
    </row>
    <row r="373" spans="1:34" ht="6" customHeight="1">
      <c r="A373" s="199" t="s">
        <v>117</v>
      </c>
      <c r="B373" s="199"/>
      <c r="C373" s="199"/>
      <c r="D373" s="199"/>
      <c r="E373" s="199"/>
      <c r="F373" s="199"/>
      <c r="G373" s="199"/>
      <c r="H373" s="199"/>
      <c r="I373" s="199"/>
      <c r="J373" s="199"/>
      <c r="K373" s="199"/>
      <c r="L373" s="199"/>
      <c r="M373" s="199"/>
      <c r="N373" s="199"/>
      <c r="O373" s="199"/>
      <c r="P373" s="199"/>
      <c r="Q373" s="199"/>
      <c r="R373" s="199"/>
      <c r="S373" s="201" t="s">
        <v>24</v>
      </c>
      <c r="T373" s="201"/>
      <c r="U373" s="201"/>
      <c r="V373" s="201"/>
      <c r="W373" s="201"/>
      <c r="X373" s="201"/>
      <c r="Y373" s="201"/>
      <c r="Z373" s="201"/>
      <c r="AA373" s="30"/>
      <c r="AB373" s="33"/>
      <c r="AC373" s="79" t="s">
        <v>22</v>
      </c>
      <c r="AD373" s="79"/>
      <c r="AE373" s="79"/>
      <c r="AF373" s="160" t="s">
        <v>23</v>
      </c>
      <c r="AG373" s="160"/>
      <c r="AH373" s="160"/>
    </row>
    <row r="374" spans="1:34" ht="6" customHeight="1">
      <c r="A374" s="199"/>
      <c r="B374" s="199"/>
      <c r="C374" s="199"/>
      <c r="D374" s="199"/>
      <c r="E374" s="199"/>
      <c r="F374" s="199"/>
      <c r="G374" s="199"/>
      <c r="H374" s="199"/>
      <c r="I374" s="199"/>
      <c r="J374" s="199"/>
      <c r="K374" s="199"/>
      <c r="L374" s="199"/>
      <c r="M374" s="199"/>
      <c r="N374" s="199"/>
      <c r="O374" s="199"/>
      <c r="P374" s="199"/>
      <c r="Q374" s="199"/>
      <c r="R374" s="199"/>
      <c r="S374" s="201"/>
      <c r="T374" s="201"/>
      <c r="U374" s="201"/>
      <c r="V374" s="201"/>
      <c r="W374" s="201"/>
      <c r="X374" s="201"/>
      <c r="Y374" s="201"/>
      <c r="Z374" s="201"/>
      <c r="AA374" s="30"/>
      <c r="AB374" s="33"/>
      <c r="AC374" s="79"/>
      <c r="AD374" s="79"/>
      <c r="AE374" s="79"/>
      <c r="AF374" s="160"/>
      <c r="AG374" s="160"/>
      <c r="AH374" s="160"/>
    </row>
    <row r="375" spans="1:34" ht="6" customHeight="1" thickBot="1">
      <c r="A375" s="200"/>
      <c r="B375" s="200"/>
      <c r="C375" s="200"/>
      <c r="D375" s="200"/>
      <c r="E375" s="200"/>
      <c r="F375" s="200"/>
      <c r="G375" s="200"/>
      <c r="H375" s="200"/>
      <c r="I375" s="200"/>
      <c r="J375" s="200"/>
      <c r="K375" s="200"/>
      <c r="L375" s="200"/>
      <c r="M375" s="200"/>
      <c r="N375" s="200"/>
      <c r="O375" s="200"/>
      <c r="P375" s="200"/>
      <c r="Q375" s="200"/>
      <c r="R375" s="200"/>
      <c r="S375" s="202"/>
      <c r="T375" s="202"/>
      <c r="U375" s="202"/>
      <c r="V375" s="202"/>
      <c r="W375" s="202"/>
      <c r="X375" s="202"/>
      <c r="Y375" s="202"/>
      <c r="Z375" s="202"/>
      <c r="AA375" s="31"/>
      <c r="AB375" s="34"/>
      <c r="AC375" s="80"/>
      <c r="AD375" s="80"/>
      <c r="AE375" s="80"/>
      <c r="AF375" s="161"/>
      <c r="AG375" s="161"/>
      <c r="AH375" s="161"/>
    </row>
    <row r="376" spans="1:34" ht="6" customHeight="1" thickBot="1">
      <c r="A376" s="203"/>
      <c r="B376" s="98" t="s">
        <v>57</v>
      </c>
      <c r="C376" s="99"/>
      <c r="D376" s="100"/>
      <c r="E376" s="204" t="s">
        <v>58</v>
      </c>
      <c r="F376" s="92"/>
      <c r="G376" s="92"/>
      <c r="H376" s="205"/>
      <c r="I376" s="98" t="s">
        <v>59</v>
      </c>
      <c r="J376" s="99"/>
      <c r="K376" s="100"/>
      <c r="L376" s="98" t="s">
        <v>60</v>
      </c>
      <c r="M376" s="207"/>
      <c r="N376" s="207"/>
      <c r="O376" s="189"/>
      <c r="P376" s="149" t="s">
        <v>61</v>
      </c>
      <c r="Q376" s="150"/>
      <c r="R376" s="150"/>
      <c r="S376" s="150"/>
      <c r="T376" s="150"/>
      <c r="U376" s="150"/>
      <c r="V376" s="98" t="s">
        <v>62</v>
      </c>
      <c r="W376" s="189"/>
      <c r="X376" s="98" t="s">
        <v>63</v>
      </c>
      <c r="Y376" s="99"/>
      <c r="Z376" s="99"/>
      <c r="AA376" s="99"/>
      <c r="AB376" s="99"/>
      <c r="AC376" s="100"/>
      <c r="AD376" s="98" t="s">
        <v>89</v>
      </c>
      <c r="AE376" s="99"/>
      <c r="AF376" s="99"/>
      <c r="AG376" s="100"/>
      <c r="AH376" s="169"/>
    </row>
    <row r="377" spans="1:34" ht="6" customHeight="1" thickBot="1">
      <c r="A377" s="203"/>
      <c r="B377" s="101"/>
      <c r="C377" s="102"/>
      <c r="D377" s="103"/>
      <c r="E377" s="89"/>
      <c r="F377" s="71"/>
      <c r="G377" s="71"/>
      <c r="H377" s="206"/>
      <c r="I377" s="101"/>
      <c r="J377" s="102"/>
      <c r="K377" s="103"/>
      <c r="L377" s="190"/>
      <c r="M377" s="208"/>
      <c r="N377" s="208"/>
      <c r="O377" s="191"/>
      <c r="P377" s="151"/>
      <c r="Q377" s="151"/>
      <c r="R377" s="151"/>
      <c r="S377" s="151"/>
      <c r="T377" s="151"/>
      <c r="U377" s="151"/>
      <c r="V377" s="190"/>
      <c r="W377" s="191"/>
      <c r="X377" s="101"/>
      <c r="Y377" s="102"/>
      <c r="Z377" s="102"/>
      <c r="AA377" s="102"/>
      <c r="AB377" s="102"/>
      <c r="AC377" s="103"/>
      <c r="AD377" s="101"/>
      <c r="AE377" s="102"/>
      <c r="AF377" s="102"/>
      <c r="AG377" s="103"/>
      <c r="AH377" s="170"/>
    </row>
    <row r="378" spans="1:34" ht="6" customHeight="1" thickBot="1">
      <c r="A378" s="203"/>
      <c r="B378" s="101"/>
      <c r="C378" s="102"/>
      <c r="D378" s="103"/>
      <c r="E378" s="89"/>
      <c r="F378" s="71"/>
      <c r="G378" s="71"/>
      <c r="H378" s="206"/>
      <c r="I378" s="101"/>
      <c r="J378" s="102"/>
      <c r="K378" s="103"/>
      <c r="L378" s="190"/>
      <c r="M378" s="208"/>
      <c r="N378" s="208"/>
      <c r="O378" s="191"/>
      <c r="P378" s="152"/>
      <c r="Q378" s="152"/>
      <c r="R378" s="152"/>
      <c r="S378" s="152"/>
      <c r="T378" s="152"/>
      <c r="U378" s="152"/>
      <c r="V378" s="190"/>
      <c r="W378" s="191"/>
      <c r="X378" s="101"/>
      <c r="Y378" s="102"/>
      <c r="Z378" s="102"/>
      <c r="AA378" s="102"/>
      <c r="AB378" s="102"/>
      <c r="AC378" s="103"/>
      <c r="AD378" s="101"/>
      <c r="AE378" s="102"/>
      <c r="AF378" s="102"/>
      <c r="AG378" s="103"/>
      <c r="AH378" s="170"/>
    </row>
    <row r="379" spans="1:34" ht="6" customHeight="1" thickBot="1">
      <c r="A379" s="203"/>
      <c r="B379" s="101"/>
      <c r="C379" s="102"/>
      <c r="D379" s="103"/>
      <c r="E379" s="89"/>
      <c r="F379" s="71"/>
      <c r="G379" s="71"/>
      <c r="H379" s="206"/>
      <c r="I379" s="101"/>
      <c r="J379" s="102"/>
      <c r="K379" s="103"/>
      <c r="L379" s="190"/>
      <c r="M379" s="208"/>
      <c r="N379" s="208"/>
      <c r="O379" s="191"/>
      <c r="P379" s="152"/>
      <c r="Q379" s="152"/>
      <c r="R379" s="152"/>
      <c r="S379" s="152"/>
      <c r="T379" s="152"/>
      <c r="U379" s="152"/>
      <c r="V379" s="190"/>
      <c r="W379" s="191"/>
      <c r="X379" s="101"/>
      <c r="Y379" s="102"/>
      <c r="Z379" s="102"/>
      <c r="AA379" s="102"/>
      <c r="AB379" s="102"/>
      <c r="AC379" s="103"/>
      <c r="AD379" s="101"/>
      <c r="AE379" s="102"/>
      <c r="AF379" s="102"/>
      <c r="AG379" s="103"/>
      <c r="AH379" s="170"/>
    </row>
    <row r="380" spans="1:34" ht="6" customHeight="1" thickBot="1">
      <c r="A380" s="203"/>
      <c r="B380" s="101"/>
      <c r="C380" s="102"/>
      <c r="D380" s="103"/>
      <c r="E380" s="89"/>
      <c r="F380" s="71"/>
      <c r="G380" s="71"/>
      <c r="H380" s="206"/>
      <c r="I380" s="101"/>
      <c r="J380" s="102"/>
      <c r="K380" s="103"/>
      <c r="L380" s="190"/>
      <c r="M380" s="208"/>
      <c r="N380" s="208"/>
      <c r="O380" s="191"/>
      <c r="P380" s="152"/>
      <c r="Q380" s="152"/>
      <c r="R380" s="152"/>
      <c r="S380" s="152"/>
      <c r="T380" s="152"/>
      <c r="U380" s="152"/>
      <c r="V380" s="190"/>
      <c r="W380" s="191"/>
      <c r="X380" s="101"/>
      <c r="Y380" s="102"/>
      <c r="Z380" s="102"/>
      <c r="AA380" s="102"/>
      <c r="AB380" s="102"/>
      <c r="AC380" s="103"/>
      <c r="AD380" s="101"/>
      <c r="AE380" s="102"/>
      <c r="AF380" s="102"/>
      <c r="AG380" s="103"/>
      <c r="AH380" s="170"/>
    </row>
    <row r="381" spans="1:34" ht="6" customHeight="1" thickBot="1">
      <c r="A381" s="203"/>
      <c r="B381" s="101"/>
      <c r="C381" s="102"/>
      <c r="D381" s="103"/>
      <c r="E381" s="178" t="s">
        <v>21</v>
      </c>
      <c r="F381" s="179"/>
      <c r="G381" s="180"/>
      <c r="H381" s="175" t="s">
        <v>107</v>
      </c>
      <c r="I381" s="101"/>
      <c r="J381" s="102"/>
      <c r="K381" s="103"/>
      <c r="L381" s="190"/>
      <c r="M381" s="208"/>
      <c r="N381" s="208"/>
      <c r="O381" s="191"/>
      <c r="P381" s="152"/>
      <c r="Q381" s="152"/>
      <c r="R381" s="152"/>
      <c r="S381" s="152"/>
      <c r="T381" s="152"/>
      <c r="U381" s="152"/>
      <c r="V381" s="190"/>
      <c r="W381" s="191"/>
      <c r="X381" s="101"/>
      <c r="Y381" s="102"/>
      <c r="Z381" s="102"/>
      <c r="AA381" s="102"/>
      <c r="AB381" s="102"/>
      <c r="AC381" s="103"/>
      <c r="AD381" s="101"/>
      <c r="AE381" s="102"/>
      <c r="AF381" s="102"/>
      <c r="AG381" s="103"/>
      <c r="AH381" s="170"/>
    </row>
    <row r="382" spans="1:34" ht="6" customHeight="1" thickBot="1">
      <c r="A382" s="203"/>
      <c r="B382" s="101"/>
      <c r="C382" s="102"/>
      <c r="D382" s="103"/>
      <c r="E382" s="181"/>
      <c r="F382" s="182"/>
      <c r="G382" s="183"/>
      <c r="H382" s="176"/>
      <c r="I382" s="101"/>
      <c r="J382" s="102"/>
      <c r="K382" s="103"/>
      <c r="L382" s="190"/>
      <c r="M382" s="208"/>
      <c r="N382" s="208"/>
      <c r="O382" s="191"/>
      <c r="P382" s="152"/>
      <c r="Q382" s="152"/>
      <c r="R382" s="152"/>
      <c r="S382" s="152"/>
      <c r="T382" s="152"/>
      <c r="U382" s="152"/>
      <c r="V382" s="190"/>
      <c r="W382" s="191"/>
      <c r="X382" s="101"/>
      <c r="Y382" s="102"/>
      <c r="Z382" s="102"/>
      <c r="AA382" s="102"/>
      <c r="AB382" s="102"/>
      <c r="AC382" s="103"/>
      <c r="AD382" s="101"/>
      <c r="AE382" s="102"/>
      <c r="AF382" s="102"/>
      <c r="AG382" s="103"/>
      <c r="AH382" s="170"/>
    </row>
    <row r="383" spans="1:34" ht="6" customHeight="1" thickBot="1">
      <c r="A383" s="203"/>
      <c r="B383" s="104"/>
      <c r="C383" s="105"/>
      <c r="D383" s="106"/>
      <c r="E383" s="184"/>
      <c r="F383" s="185"/>
      <c r="G383" s="186"/>
      <c r="H383" s="177"/>
      <c r="I383" s="104"/>
      <c r="J383" s="105"/>
      <c r="K383" s="106"/>
      <c r="L383" s="209"/>
      <c r="M383" s="210"/>
      <c r="N383" s="210"/>
      <c r="O383" s="211"/>
      <c r="P383" s="152"/>
      <c r="Q383" s="152"/>
      <c r="R383" s="152"/>
      <c r="S383" s="152"/>
      <c r="T383" s="152"/>
      <c r="U383" s="152"/>
      <c r="V383" s="190"/>
      <c r="W383" s="191"/>
      <c r="X383" s="104"/>
      <c r="Y383" s="105"/>
      <c r="Z383" s="105"/>
      <c r="AA383" s="105"/>
      <c r="AB383" s="105"/>
      <c r="AC383" s="106"/>
      <c r="AD383" s="104"/>
      <c r="AE383" s="105"/>
      <c r="AF383" s="105"/>
      <c r="AG383" s="106"/>
      <c r="AH383" s="171"/>
    </row>
    <row r="384" spans="1:34" ht="6" customHeight="1" thickBot="1">
      <c r="A384" s="192" t="s">
        <v>41</v>
      </c>
      <c r="B384" s="323" t="s">
        <v>102</v>
      </c>
      <c r="C384" s="326" t="s">
        <v>65</v>
      </c>
      <c r="D384" s="329" t="s">
        <v>65</v>
      </c>
      <c r="E384" s="193" t="s">
        <v>108</v>
      </c>
      <c r="F384" s="196"/>
      <c r="G384" s="196"/>
      <c r="H384" s="213"/>
      <c r="I384" s="323"/>
      <c r="J384" s="326" t="s">
        <v>64</v>
      </c>
      <c r="K384" s="329" t="s">
        <v>65</v>
      </c>
      <c r="L384" s="216" t="s">
        <v>13</v>
      </c>
      <c r="M384" s="217"/>
      <c r="N384" s="222" t="s">
        <v>56</v>
      </c>
      <c r="O384" s="225"/>
      <c r="P384" s="109" t="s">
        <v>0</v>
      </c>
      <c r="Q384" s="109" t="s">
        <v>1</v>
      </c>
      <c r="R384" s="109" t="s">
        <v>2</v>
      </c>
      <c r="S384" s="109" t="s">
        <v>3</v>
      </c>
      <c r="T384" s="109" t="s">
        <v>6</v>
      </c>
      <c r="U384" s="109" t="s">
        <v>7</v>
      </c>
      <c r="V384" s="130" t="s">
        <v>8</v>
      </c>
      <c r="W384" s="133">
        <v>1</v>
      </c>
      <c r="X384" s="91" t="s">
        <v>78</v>
      </c>
      <c r="Y384" s="92"/>
      <c r="Z384" s="92"/>
      <c r="AA384" s="93"/>
      <c r="AB384" s="36"/>
      <c r="AC384" s="205" t="s">
        <v>85</v>
      </c>
      <c r="AD384" s="317" t="s">
        <v>88</v>
      </c>
      <c r="AE384" s="317"/>
      <c r="AF384" s="317"/>
      <c r="AG384" s="318"/>
      <c r="AH384" s="162" t="s">
        <v>15</v>
      </c>
    </row>
    <row r="385" spans="1:34" ht="6" customHeight="1" thickBot="1">
      <c r="A385" s="192"/>
      <c r="B385" s="324"/>
      <c r="C385" s="327"/>
      <c r="D385" s="330"/>
      <c r="E385" s="194"/>
      <c r="F385" s="197"/>
      <c r="G385" s="197"/>
      <c r="H385" s="214"/>
      <c r="I385" s="324"/>
      <c r="J385" s="327"/>
      <c r="K385" s="330"/>
      <c r="L385" s="218"/>
      <c r="M385" s="219"/>
      <c r="N385" s="223"/>
      <c r="O385" s="226"/>
      <c r="P385" s="110"/>
      <c r="Q385" s="110"/>
      <c r="R385" s="110"/>
      <c r="S385" s="110"/>
      <c r="T385" s="110"/>
      <c r="U385" s="110"/>
      <c r="V385" s="131"/>
      <c r="W385" s="134"/>
      <c r="X385" s="89"/>
      <c r="Y385" s="71"/>
      <c r="Z385" s="71"/>
      <c r="AA385" s="94"/>
      <c r="AB385" s="37"/>
      <c r="AC385" s="206"/>
      <c r="AD385" s="319"/>
      <c r="AE385" s="319"/>
      <c r="AF385" s="319"/>
      <c r="AG385" s="320"/>
      <c r="AH385" s="163"/>
    </row>
    <row r="386" spans="1:34" ht="6" customHeight="1" thickBot="1">
      <c r="A386" s="192"/>
      <c r="B386" s="324"/>
      <c r="C386" s="327"/>
      <c r="D386" s="330"/>
      <c r="E386" s="194"/>
      <c r="F386" s="197"/>
      <c r="G386" s="197"/>
      <c r="H386" s="214"/>
      <c r="I386" s="324"/>
      <c r="J386" s="327"/>
      <c r="K386" s="330"/>
      <c r="L386" s="218"/>
      <c r="M386" s="219"/>
      <c r="N386" s="223"/>
      <c r="O386" s="226"/>
      <c r="P386" s="116">
        <v>5</v>
      </c>
      <c r="Q386" s="116">
        <v>4</v>
      </c>
      <c r="R386" s="116">
        <v>4</v>
      </c>
      <c r="S386" s="116">
        <v>4</v>
      </c>
      <c r="T386" s="116">
        <v>4</v>
      </c>
      <c r="U386" s="116">
        <v>21</v>
      </c>
      <c r="V386" s="131"/>
      <c r="W386" s="134"/>
      <c r="X386" s="89"/>
      <c r="Y386" s="71"/>
      <c r="Z386" s="71"/>
      <c r="AA386" s="94"/>
      <c r="AB386" s="37"/>
      <c r="AC386" s="206"/>
      <c r="AD386" s="319"/>
      <c r="AE386" s="319"/>
      <c r="AF386" s="319"/>
      <c r="AG386" s="320"/>
      <c r="AH386" s="163"/>
    </row>
    <row r="387" spans="1:34" ht="6" customHeight="1" thickBot="1">
      <c r="A387" s="192"/>
      <c r="B387" s="324"/>
      <c r="C387" s="327"/>
      <c r="D387" s="330"/>
      <c r="E387" s="194"/>
      <c r="F387" s="197"/>
      <c r="G387" s="197"/>
      <c r="H387" s="214"/>
      <c r="I387" s="324"/>
      <c r="J387" s="327"/>
      <c r="K387" s="330"/>
      <c r="L387" s="220"/>
      <c r="M387" s="221"/>
      <c r="N387" s="224"/>
      <c r="O387" s="227"/>
      <c r="P387" s="116"/>
      <c r="Q387" s="116"/>
      <c r="R387" s="116"/>
      <c r="S387" s="116"/>
      <c r="T387" s="116"/>
      <c r="U387" s="116"/>
      <c r="V387" s="132"/>
      <c r="W387" s="135"/>
      <c r="X387" s="89"/>
      <c r="Y387" s="71"/>
      <c r="Z387" s="71"/>
      <c r="AA387" s="94"/>
      <c r="AB387" s="37"/>
      <c r="AC387" s="206"/>
      <c r="AD387" s="319"/>
      <c r="AE387" s="319"/>
      <c r="AF387" s="319"/>
      <c r="AG387" s="320"/>
      <c r="AH387" s="163"/>
    </row>
    <row r="388" spans="1:34" ht="6" customHeight="1" thickBot="1">
      <c r="A388" s="192"/>
      <c r="B388" s="324"/>
      <c r="C388" s="327"/>
      <c r="D388" s="330"/>
      <c r="E388" s="194"/>
      <c r="F388" s="197"/>
      <c r="G388" s="197"/>
      <c r="H388" s="214"/>
      <c r="I388" s="324"/>
      <c r="J388" s="327"/>
      <c r="K388" s="330"/>
      <c r="L388" s="238" t="s">
        <v>14</v>
      </c>
      <c r="M388" s="239"/>
      <c r="N388" s="239"/>
      <c r="O388" s="240"/>
      <c r="P388" s="116"/>
      <c r="Q388" s="116"/>
      <c r="R388" s="116"/>
      <c r="S388" s="116"/>
      <c r="T388" s="116"/>
      <c r="U388" s="116"/>
      <c r="V388" s="247" t="s">
        <v>9</v>
      </c>
      <c r="W388" s="155">
        <v>0</v>
      </c>
      <c r="X388" s="89"/>
      <c r="Y388" s="71"/>
      <c r="Z388" s="71"/>
      <c r="AA388" s="94"/>
      <c r="AB388" s="37"/>
      <c r="AC388" s="206"/>
      <c r="AD388" s="319"/>
      <c r="AE388" s="319"/>
      <c r="AF388" s="319"/>
      <c r="AG388" s="320"/>
      <c r="AH388" s="172" t="s">
        <v>15</v>
      </c>
    </row>
    <row r="389" spans="1:34" ht="6" customHeight="1" thickBot="1">
      <c r="A389" s="192"/>
      <c r="B389" s="324"/>
      <c r="C389" s="327"/>
      <c r="D389" s="330"/>
      <c r="E389" s="194"/>
      <c r="F389" s="197"/>
      <c r="G389" s="197"/>
      <c r="H389" s="214"/>
      <c r="I389" s="324"/>
      <c r="J389" s="327"/>
      <c r="K389" s="330"/>
      <c r="L389" s="241"/>
      <c r="M389" s="242"/>
      <c r="N389" s="242"/>
      <c r="O389" s="243"/>
      <c r="P389" s="117"/>
      <c r="Q389" s="117"/>
      <c r="R389" s="117"/>
      <c r="S389" s="117"/>
      <c r="T389" s="117"/>
      <c r="U389" s="117"/>
      <c r="V389" s="131"/>
      <c r="W389" s="134"/>
      <c r="X389" s="89"/>
      <c r="Y389" s="71"/>
      <c r="Z389" s="71"/>
      <c r="AA389" s="95"/>
      <c r="AB389" s="38"/>
      <c r="AC389" s="206"/>
      <c r="AD389" s="319"/>
      <c r="AE389" s="319"/>
      <c r="AF389" s="319"/>
      <c r="AG389" s="320"/>
      <c r="AH389" s="173"/>
    </row>
    <row r="390" spans="1:34" ht="6" customHeight="1" thickBot="1">
      <c r="A390" s="192"/>
      <c r="B390" s="324"/>
      <c r="C390" s="327"/>
      <c r="D390" s="330"/>
      <c r="E390" s="194"/>
      <c r="F390" s="197"/>
      <c r="G390" s="197"/>
      <c r="H390" s="214"/>
      <c r="I390" s="324"/>
      <c r="J390" s="327"/>
      <c r="K390" s="330"/>
      <c r="L390" s="241"/>
      <c r="M390" s="242"/>
      <c r="N390" s="242"/>
      <c r="O390" s="243"/>
      <c r="P390" s="231" t="s">
        <v>4</v>
      </c>
      <c r="Q390" s="231" t="s">
        <v>5</v>
      </c>
      <c r="R390" s="231" t="s">
        <v>11</v>
      </c>
      <c r="S390" s="231" t="s">
        <v>12</v>
      </c>
      <c r="T390" s="232" t="s">
        <v>15</v>
      </c>
      <c r="U390" s="233"/>
      <c r="V390" s="131"/>
      <c r="W390" s="134"/>
      <c r="X390" s="89" t="s">
        <v>86</v>
      </c>
      <c r="Y390" s="71"/>
      <c r="Z390" s="71"/>
      <c r="AA390" s="96"/>
      <c r="AB390" s="42"/>
      <c r="AC390" s="73"/>
      <c r="AD390" s="319"/>
      <c r="AE390" s="319"/>
      <c r="AF390" s="319"/>
      <c r="AG390" s="320"/>
      <c r="AH390" s="173"/>
    </row>
    <row r="391" spans="1:34" ht="6" customHeight="1" thickBot="1">
      <c r="A391" s="192"/>
      <c r="B391" s="324"/>
      <c r="C391" s="327"/>
      <c r="D391" s="330"/>
      <c r="E391" s="194"/>
      <c r="F391" s="197"/>
      <c r="G391" s="197"/>
      <c r="H391" s="214"/>
      <c r="I391" s="324"/>
      <c r="J391" s="327"/>
      <c r="K391" s="330"/>
      <c r="L391" s="241"/>
      <c r="M391" s="242"/>
      <c r="N391" s="242"/>
      <c r="O391" s="243"/>
      <c r="P391" s="110"/>
      <c r="Q391" s="110"/>
      <c r="R391" s="110"/>
      <c r="S391" s="110"/>
      <c r="T391" s="234"/>
      <c r="U391" s="235"/>
      <c r="V391" s="248"/>
      <c r="W391" s="156"/>
      <c r="X391" s="89"/>
      <c r="Y391" s="71"/>
      <c r="Z391" s="71"/>
      <c r="AA391" s="94"/>
      <c r="AB391" s="37"/>
      <c r="AC391" s="73"/>
      <c r="AD391" s="319"/>
      <c r="AE391" s="319"/>
      <c r="AF391" s="319"/>
      <c r="AG391" s="320"/>
      <c r="AH391" s="230"/>
    </row>
    <row r="392" spans="1:34" ht="6" customHeight="1" thickBot="1">
      <c r="A392" s="192"/>
      <c r="B392" s="324"/>
      <c r="C392" s="327"/>
      <c r="D392" s="330"/>
      <c r="E392" s="194"/>
      <c r="F392" s="197"/>
      <c r="G392" s="197"/>
      <c r="H392" s="214"/>
      <c r="I392" s="324"/>
      <c r="J392" s="327"/>
      <c r="K392" s="330"/>
      <c r="L392" s="241"/>
      <c r="M392" s="242"/>
      <c r="N392" s="242"/>
      <c r="O392" s="243"/>
      <c r="P392" s="116">
        <v>4</v>
      </c>
      <c r="Q392" s="116">
        <v>5</v>
      </c>
      <c r="R392" s="116">
        <v>4</v>
      </c>
      <c r="S392" s="116">
        <v>5</v>
      </c>
      <c r="T392" s="234"/>
      <c r="U392" s="235"/>
      <c r="V392" s="228" t="s">
        <v>10</v>
      </c>
      <c r="W392" s="157">
        <v>2</v>
      </c>
      <c r="X392" s="89"/>
      <c r="Y392" s="71"/>
      <c r="Z392" s="71"/>
      <c r="AA392" s="94"/>
      <c r="AB392" s="37"/>
      <c r="AC392" s="73"/>
      <c r="AD392" s="319"/>
      <c r="AE392" s="319"/>
      <c r="AF392" s="319"/>
      <c r="AG392" s="320"/>
      <c r="AH392" s="172" t="s">
        <v>15</v>
      </c>
    </row>
    <row r="393" spans="1:34" ht="6" customHeight="1" thickBot="1">
      <c r="A393" s="192"/>
      <c r="B393" s="324"/>
      <c r="C393" s="327"/>
      <c r="D393" s="330"/>
      <c r="E393" s="194"/>
      <c r="F393" s="197"/>
      <c r="G393" s="197"/>
      <c r="H393" s="214"/>
      <c r="I393" s="324"/>
      <c r="J393" s="327"/>
      <c r="K393" s="330"/>
      <c r="L393" s="241"/>
      <c r="M393" s="242"/>
      <c r="N393" s="242"/>
      <c r="O393" s="243"/>
      <c r="P393" s="116"/>
      <c r="Q393" s="116"/>
      <c r="R393" s="116"/>
      <c r="S393" s="116"/>
      <c r="T393" s="234"/>
      <c r="U393" s="235"/>
      <c r="V393" s="131"/>
      <c r="W393" s="134"/>
      <c r="X393" s="89"/>
      <c r="Y393" s="71"/>
      <c r="Z393" s="71"/>
      <c r="AA393" s="94"/>
      <c r="AB393" s="37"/>
      <c r="AC393" s="73"/>
      <c r="AD393" s="319"/>
      <c r="AE393" s="319"/>
      <c r="AF393" s="319"/>
      <c r="AG393" s="320"/>
      <c r="AH393" s="173"/>
    </row>
    <row r="394" spans="1:34" ht="6" customHeight="1" thickBot="1">
      <c r="A394" s="192"/>
      <c r="B394" s="324"/>
      <c r="C394" s="327"/>
      <c r="D394" s="330"/>
      <c r="E394" s="194"/>
      <c r="F394" s="197"/>
      <c r="G394" s="197"/>
      <c r="H394" s="214"/>
      <c r="I394" s="324"/>
      <c r="J394" s="327"/>
      <c r="K394" s="330"/>
      <c r="L394" s="241"/>
      <c r="M394" s="242"/>
      <c r="N394" s="242"/>
      <c r="O394" s="243"/>
      <c r="P394" s="116"/>
      <c r="Q394" s="116"/>
      <c r="R394" s="116"/>
      <c r="S394" s="116"/>
      <c r="T394" s="234"/>
      <c r="U394" s="235"/>
      <c r="V394" s="131"/>
      <c r="W394" s="134"/>
      <c r="X394" s="89"/>
      <c r="Y394" s="71"/>
      <c r="Z394" s="71"/>
      <c r="AA394" s="94"/>
      <c r="AB394" s="37"/>
      <c r="AC394" s="73"/>
      <c r="AD394" s="319"/>
      <c r="AE394" s="319"/>
      <c r="AF394" s="319"/>
      <c r="AG394" s="320"/>
      <c r="AH394" s="173"/>
    </row>
    <row r="395" spans="1:34" ht="6" customHeight="1" thickBot="1">
      <c r="A395" s="192"/>
      <c r="B395" s="325"/>
      <c r="C395" s="328"/>
      <c r="D395" s="331"/>
      <c r="E395" s="195"/>
      <c r="F395" s="198"/>
      <c r="G395" s="198"/>
      <c r="H395" s="215"/>
      <c r="I395" s="325"/>
      <c r="J395" s="328"/>
      <c r="K395" s="331"/>
      <c r="L395" s="244"/>
      <c r="M395" s="245"/>
      <c r="N395" s="245"/>
      <c r="O395" s="246"/>
      <c r="P395" s="212"/>
      <c r="Q395" s="212"/>
      <c r="R395" s="212"/>
      <c r="S395" s="212"/>
      <c r="T395" s="236"/>
      <c r="U395" s="237"/>
      <c r="V395" s="229"/>
      <c r="W395" s="158"/>
      <c r="X395" s="90"/>
      <c r="Y395" s="72"/>
      <c r="Z395" s="72"/>
      <c r="AA395" s="97"/>
      <c r="AB395" s="43"/>
      <c r="AC395" s="74"/>
      <c r="AD395" s="321"/>
      <c r="AE395" s="321"/>
      <c r="AF395" s="321"/>
      <c r="AG395" s="322"/>
      <c r="AH395" s="174"/>
    </row>
    <row r="396" spans="1:34" ht="6" customHeight="1" thickBot="1">
      <c r="A396" s="249">
        <v>21</v>
      </c>
      <c r="B396" s="293" t="str">
        <f>IF(VLOOKUP(A396,入力シート❷!A:B,2,FALSE)="ハイパーコース","ハイパー","")</f>
        <v/>
      </c>
      <c r="C396" s="296" t="str">
        <f>IF(VLOOKUP(A396,入力シート❷!A:B,2,FALSE)="アドバンストコース","アドバンスト","")</f>
        <v/>
      </c>
      <c r="D396" s="299" t="str">
        <f>IF(VLOOKUP(A396,入力シート❷!A:B,2,FALSE)="アグレッシブコース","アグレッシブ","")</f>
        <v/>
      </c>
      <c r="E396" s="250" t="str">
        <f>IF(VLOOKUP(A396,入力シート❷!A:C,3,FALSE)="A推薦(単願)","A推薦","")</f>
        <v/>
      </c>
      <c r="F396" s="253" t="str">
        <f>IF(VLOOKUP(A396,入力シート❷!A:C,3,FALSE)="B推薦(併願)","B推薦","")</f>
        <v/>
      </c>
      <c r="G396" s="253" t="str">
        <f>IF(VLOOKUP(A396,入力シート❷!A:C,3,FALSE)="C推薦(第一志望)","C推薦","")</f>
        <v/>
      </c>
      <c r="H396" s="256" t="str">
        <f>IF(VLOOKUP(A396,入力シート❷!A:C,3,FALSE)="併願優遇","併願優遇","")</f>
        <v/>
      </c>
      <c r="I396" s="293" t="str">
        <f>IF(VLOOKUP(A396,入力シート❷!A:D,4,FALSE)="学業特待Ⅰ","学業特待Ⅰ","")</f>
        <v/>
      </c>
      <c r="J396" s="296" t="str">
        <f>IF(VLOOKUP(A396,入力シート❷!A:D,4,FALSE)="学業特待Ⅱ","学業特待Ⅱ","")</f>
        <v/>
      </c>
      <c r="K396" s="299" t="str">
        <f>IF(VLOOKUP(A396,入力シート❷!A:D,4,FALSE)="学業特待Ⅲ","学業特待Ⅲ","")</f>
        <v/>
      </c>
      <c r="L396" s="277" t="str">
        <f>IF(OR(VLOOKUP(A396,入力シート❷!A:I,7,FALSE)="",VLOOKUP(A396,入力シート❷!A:I,8,FALSE)=""),"入力シート❷に入力してください",VLOOKUP(A396,入力シート❷!A:I,7,FALSE)&amp;"　"&amp;VLOOKUP(A396,入力シート❷!A:I,8,FALSE))</f>
        <v>入力シート❷に入力してください</v>
      </c>
      <c r="M396" s="278"/>
      <c r="N396" s="268" t="str">
        <f>IF(VLOOKUP(A396,入力シート❷!A:I,9,FALSE)="","",IF(VLOOKUP(A396,入力シート❷!A:I,9,FALSE)="女","",VLOOKUP(A396,入力シート❷!A:I,9,FALSE)))</f>
        <v/>
      </c>
      <c r="O396" s="271" t="str">
        <f>IF(VLOOKUP(A396,入力シート❷!A:I,9,FALSE)="","",IF(VLOOKUP(A396,入力シート❷!A:I,9,FALSE)="男","",VLOOKUP(A396,入力シート❷!A:I,9,FALSE)))</f>
        <v/>
      </c>
      <c r="P396" s="159" t="s">
        <v>0</v>
      </c>
      <c r="Q396" s="159" t="s">
        <v>1</v>
      </c>
      <c r="R396" s="159" t="s">
        <v>2</v>
      </c>
      <c r="S396" s="159" t="s">
        <v>3</v>
      </c>
      <c r="T396" s="159" t="s">
        <v>6</v>
      </c>
      <c r="U396" s="159" t="s">
        <v>7</v>
      </c>
      <c r="V396" s="153" t="s">
        <v>8</v>
      </c>
      <c r="W396" s="138" t="str">
        <f>IF(VLOOKUP(A396,入力シート❷!A:U,19,FALSE)="","",VLOOKUP(A396,入力シート❷!A:U,19,FALSE))</f>
        <v/>
      </c>
      <c r="X396" s="87" t="str">
        <f>IF(VLOOKUP(A396,入力シート❷!A:AF,22,FALSE)="","",VLOOKUP(A396,入力シート❷!A:AF,22,FALSE))</f>
        <v/>
      </c>
      <c r="Y396" s="66" t="str">
        <f>IF(VLOOKUP(A396,入力シート❷!A:AF,23,FALSE)="","",VLOOKUP(A396,入力シート❷!A:AF,23,FALSE))</f>
        <v/>
      </c>
      <c r="Z396" s="66" t="str">
        <f>IF(VLOOKUP(A396,入力シート❷!A:AF,24,FALSE)="","",VLOOKUP(A396,入力シート❷!A:AF,24,FALSE))</f>
        <v/>
      </c>
      <c r="AA396" s="66" t="str">
        <f>IF(VLOOKUP(A396,入力シート❷!A:AF,25,FALSE)="","",VLOOKUP(A396,入力シート❷!A:AF,25,FALSE))</f>
        <v/>
      </c>
      <c r="AB396" s="66" t="str">
        <f>IF(VLOOKUP(A396,入力シート❷!A:AF,26,FALSE)="","",VLOOKUP(A396,入力シート❷!A:AF,26,FALSE))</f>
        <v/>
      </c>
      <c r="AC396" s="77" t="str">
        <f>IF(VLOOKUP(A396,入力シート❷!A:AF,27,FALSE)="","",VLOOKUP(A396,入力シート❷!A:AF,27,FALSE))</f>
        <v/>
      </c>
      <c r="AD396" s="81" t="str">
        <f>IF(VLOOKUP(A396,入力シート❷!A:AG,33,FALSE)="","必要な場合、入力シート❷に入力してください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必要な場合、入力シート❷に入力してください",VLOOKUP(A396,入力シート❷!A:AG,33,FALSE))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396" s="81"/>
      <c r="AF396" s="81"/>
      <c r="AG396" s="82"/>
      <c r="AH396" s="164" t="s">
        <v>15</v>
      </c>
    </row>
    <row r="397" spans="1:34" ht="6" customHeight="1" thickBot="1">
      <c r="A397" s="249"/>
      <c r="B397" s="294"/>
      <c r="C397" s="297"/>
      <c r="D397" s="300"/>
      <c r="E397" s="251"/>
      <c r="F397" s="254"/>
      <c r="G397" s="254"/>
      <c r="H397" s="257"/>
      <c r="I397" s="294"/>
      <c r="J397" s="297"/>
      <c r="K397" s="300"/>
      <c r="L397" s="279"/>
      <c r="M397" s="280"/>
      <c r="N397" s="269"/>
      <c r="O397" s="272"/>
      <c r="P397" s="115"/>
      <c r="Q397" s="115"/>
      <c r="R397" s="115"/>
      <c r="S397" s="115"/>
      <c r="T397" s="115"/>
      <c r="U397" s="115"/>
      <c r="V397" s="124"/>
      <c r="W397" s="121"/>
      <c r="X397" s="75"/>
      <c r="Y397" s="67"/>
      <c r="Z397" s="67"/>
      <c r="AA397" s="67"/>
      <c r="AB397" s="67"/>
      <c r="AC397" s="78"/>
      <c r="AD397" s="83"/>
      <c r="AE397" s="83"/>
      <c r="AF397" s="83"/>
      <c r="AG397" s="84"/>
      <c r="AH397" s="165"/>
    </row>
    <row r="398" spans="1:34" ht="6" customHeight="1" thickBot="1">
      <c r="A398" s="249"/>
      <c r="B398" s="294"/>
      <c r="C398" s="297"/>
      <c r="D398" s="300"/>
      <c r="E398" s="251"/>
      <c r="F398" s="254"/>
      <c r="G398" s="254"/>
      <c r="H398" s="257"/>
      <c r="I398" s="294"/>
      <c r="J398" s="297"/>
      <c r="K398" s="300"/>
      <c r="L398" s="279"/>
      <c r="M398" s="280"/>
      <c r="N398" s="269"/>
      <c r="O398" s="272"/>
      <c r="P398" s="107" t="str">
        <f>IF(VLOOKUP(A396,入力シート❷!A:U,10,FALSE)="","",VLOOKUP(A396,入力シート❷!A:U,10,FALSE))</f>
        <v/>
      </c>
      <c r="Q398" s="107" t="str">
        <f>IF(VLOOKUP(A396,入力シート❷!A:U,11,FALSE)="","",VLOOKUP(A396,入力シート❷!A:U,11,FALSE))</f>
        <v/>
      </c>
      <c r="R398" s="107" t="str">
        <f>IF(VLOOKUP(A396,入力シート❷!A:U,12,FALSE)="","",VLOOKUP(A396,入力シート❷!A:U,12,FALSE))</f>
        <v/>
      </c>
      <c r="S398" s="107" t="str">
        <f>IF(VLOOKUP(A396,入力シート❷!A:U,13,FALSE)="","",VLOOKUP(A396,入力シート❷!A:U,13,FALSE))</f>
        <v/>
      </c>
      <c r="T398" s="107" t="str">
        <f>IF(VLOOKUP(A396,入力シート❷!A:U,18,FALSE)="","",VLOOKUP(A396,入力シート❷!A:U,18,FALSE))</f>
        <v/>
      </c>
      <c r="U398" s="107" t="str">
        <f>IF(SUM(P398:T398)=0,"",SUM(P398:T398))</f>
        <v/>
      </c>
      <c r="V398" s="124"/>
      <c r="W398" s="121"/>
      <c r="X398" s="75"/>
      <c r="Y398" s="67"/>
      <c r="Z398" s="67"/>
      <c r="AA398" s="67"/>
      <c r="AB398" s="67"/>
      <c r="AC398" s="78"/>
      <c r="AD398" s="83"/>
      <c r="AE398" s="83"/>
      <c r="AF398" s="83"/>
      <c r="AG398" s="84"/>
      <c r="AH398" s="165"/>
    </row>
    <row r="399" spans="1:34" ht="6" customHeight="1" thickBot="1">
      <c r="A399" s="249"/>
      <c r="B399" s="294"/>
      <c r="C399" s="297"/>
      <c r="D399" s="300"/>
      <c r="E399" s="251"/>
      <c r="F399" s="254"/>
      <c r="G399" s="254"/>
      <c r="H399" s="257"/>
      <c r="I399" s="294"/>
      <c r="J399" s="297"/>
      <c r="K399" s="300"/>
      <c r="L399" s="281"/>
      <c r="M399" s="282"/>
      <c r="N399" s="270"/>
      <c r="O399" s="273"/>
      <c r="P399" s="107"/>
      <c r="Q399" s="107"/>
      <c r="R399" s="107"/>
      <c r="S399" s="107"/>
      <c r="T399" s="107"/>
      <c r="U399" s="107"/>
      <c r="V399" s="154"/>
      <c r="W399" s="139"/>
      <c r="X399" s="75"/>
      <c r="Y399" s="67"/>
      <c r="Z399" s="67"/>
      <c r="AA399" s="67"/>
      <c r="AB399" s="67"/>
      <c r="AC399" s="78"/>
      <c r="AD399" s="83"/>
      <c r="AE399" s="83"/>
      <c r="AF399" s="83"/>
      <c r="AG399" s="84"/>
      <c r="AH399" s="166"/>
    </row>
    <row r="400" spans="1:34" ht="6" customHeight="1" thickBot="1">
      <c r="A400" s="249"/>
      <c r="B400" s="294"/>
      <c r="C400" s="297"/>
      <c r="D400" s="300"/>
      <c r="E400" s="251"/>
      <c r="F400" s="254"/>
      <c r="G400" s="254"/>
      <c r="H400" s="257"/>
      <c r="I400" s="294"/>
      <c r="J400" s="297"/>
      <c r="K400" s="300"/>
      <c r="L400" s="259" t="str">
        <f>IF(OR(VLOOKUP(A396,入力シート❷!A:I,5,FALSE)="",VLOOKUP(A396,入力シート❷!A:I,6,FALSE)=""),"入力シート❷に入力してください",VLOOKUP(A396,入力シート❷!A:I,5,FALSE)&amp;"　"&amp;VLOOKUP(A396,入力シート❷!A:I,6,FALSE))</f>
        <v>入力シート❷に入力してください</v>
      </c>
      <c r="M400" s="260"/>
      <c r="N400" s="260"/>
      <c r="O400" s="261"/>
      <c r="P400" s="107"/>
      <c r="Q400" s="107"/>
      <c r="R400" s="107"/>
      <c r="S400" s="107"/>
      <c r="T400" s="107"/>
      <c r="U400" s="107"/>
      <c r="V400" s="136" t="s">
        <v>9</v>
      </c>
      <c r="W400" s="128" t="str">
        <f>IF(VLOOKUP(A396,入力シート❷!A:U,20,FALSE)="","",VLOOKUP(A396,入力シート❷!A:U,20,FALSE))</f>
        <v/>
      </c>
      <c r="X400" s="75"/>
      <c r="Y400" s="67"/>
      <c r="Z400" s="67"/>
      <c r="AA400" s="67"/>
      <c r="AB400" s="67"/>
      <c r="AC400" s="78"/>
      <c r="AD400" s="83"/>
      <c r="AE400" s="83"/>
      <c r="AF400" s="83"/>
      <c r="AG400" s="84"/>
      <c r="AH400" s="167" t="s">
        <v>15</v>
      </c>
    </row>
    <row r="401" spans="1:34" ht="6" customHeight="1" thickBot="1">
      <c r="A401" s="249"/>
      <c r="B401" s="294"/>
      <c r="C401" s="297"/>
      <c r="D401" s="300"/>
      <c r="E401" s="251"/>
      <c r="F401" s="254"/>
      <c r="G401" s="254"/>
      <c r="H401" s="257"/>
      <c r="I401" s="294"/>
      <c r="J401" s="297"/>
      <c r="K401" s="300"/>
      <c r="L401" s="262"/>
      <c r="M401" s="263"/>
      <c r="N401" s="263"/>
      <c r="O401" s="264"/>
      <c r="P401" s="113"/>
      <c r="Q401" s="113"/>
      <c r="R401" s="113"/>
      <c r="S401" s="113"/>
      <c r="T401" s="113"/>
      <c r="U401" s="113"/>
      <c r="V401" s="124"/>
      <c r="W401" s="121"/>
      <c r="X401" s="75"/>
      <c r="Y401" s="67"/>
      <c r="Z401" s="67"/>
      <c r="AA401" s="67"/>
      <c r="AB401" s="67"/>
      <c r="AC401" s="78"/>
      <c r="AD401" s="83"/>
      <c r="AE401" s="83"/>
      <c r="AF401" s="83"/>
      <c r="AG401" s="84"/>
      <c r="AH401" s="165"/>
    </row>
    <row r="402" spans="1:34" ht="6" customHeight="1" thickBot="1">
      <c r="A402" s="249"/>
      <c r="B402" s="294"/>
      <c r="C402" s="297"/>
      <c r="D402" s="300"/>
      <c r="E402" s="251"/>
      <c r="F402" s="254"/>
      <c r="G402" s="254"/>
      <c r="H402" s="257"/>
      <c r="I402" s="294"/>
      <c r="J402" s="297"/>
      <c r="K402" s="300"/>
      <c r="L402" s="262"/>
      <c r="M402" s="263"/>
      <c r="N402" s="263"/>
      <c r="O402" s="264"/>
      <c r="P402" s="114" t="s">
        <v>4</v>
      </c>
      <c r="Q402" s="114" t="s">
        <v>5</v>
      </c>
      <c r="R402" s="114" t="s">
        <v>11</v>
      </c>
      <c r="S402" s="114" t="s">
        <v>12</v>
      </c>
      <c r="T402" s="126" t="s">
        <v>15</v>
      </c>
      <c r="U402" s="16"/>
      <c r="V402" s="124"/>
      <c r="W402" s="121"/>
      <c r="X402" s="75" t="str">
        <f>IF(VLOOKUP(A396,入力シート❷!A:AF,28,FALSE)="","",VLOOKUP(A396,入力シート❷!A:AF,28,FALSE))</f>
        <v/>
      </c>
      <c r="Y402" s="67" t="str">
        <f>IF(VLOOKUP(A396,入力シート❷!A:AF,29,FALSE)="","",VLOOKUP(A396,入力シート❷!A:AF,29,FALSE))</f>
        <v/>
      </c>
      <c r="Z402" s="67" t="str">
        <f>IF(VLOOKUP(A396,入力シート❷!A:AF,30,FALSE)="","",VLOOKUP(A396,入力シート❷!A:AF,30,FALSE))</f>
        <v/>
      </c>
      <c r="AA402" s="67" t="str">
        <f>IF(VLOOKUP(A396,入力シート❷!A:AF,31,FALSE)="","",VLOOKUP(A396,入力シート❷!A:AF,31,FALSE))</f>
        <v/>
      </c>
      <c r="AB402" s="67" t="str">
        <f>IF(VLOOKUP(A396,入力シート❷!A:AF,32,FALSE)="","",VLOOKUP(A396,入力シート❷!A:AF,32,FALSE))</f>
        <v/>
      </c>
      <c r="AC402" s="69"/>
      <c r="AD402" s="83"/>
      <c r="AE402" s="83"/>
      <c r="AF402" s="83"/>
      <c r="AG402" s="84"/>
      <c r="AH402" s="165"/>
    </row>
    <row r="403" spans="1:34" ht="6" customHeight="1" thickBot="1">
      <c r="A403" s="249"/>
      <c r="B403" s="294"/>
      <c r="C403" s="297"/>
      <c r="D403" s="300"/>
      <c r="E403" s="251"/>
      <c r="F403" s="254"/>
      <c r="G403" s="254"/>
      <c r="H403" s="257"/>
      <c r="I403" s="294"/>
      <c r="J403" s="297"/>
      <c r="K403" s="300"/>
      <c r="L403" s="262"/>
      <c r="M403" s="263"/>
      <c r="N403" s="263"/>
      <c r="O403" s="264"/>
      <c r="P403" s="115"/>
      <c r="Q403" s="115"/>
      <c r="R403" s="115"/>
      <c r="S403" s="115"/>
      <c r="T403" s="127"/>
      <c r="U403" s="17"/>
      <c r="V403" s="137"/>
      <c r="W403" s="129"/>
      <c r="X403" s="75"/>
      <c r="Y403" s="67"/>
      <c r="Z403" s="67"/>
      <c r="AA403" s="67"/>
      <c r="AB403" s="67"/>
      <c r="AC403" s="69"/>
      <c r="AD403" s="83"/>
      <c r="AE403" s="83"/>
      <c r="AF403" s="83"/>
      <c r="AG403" s="84"/>
      <c r="AH403" s="166"/>
    </row>
    <row r="404" spans="1:34" ht="6" customHeight="1" thickBot="1">
      <c r="A404" s="249"/>
      <c r="B404" s="294"/>
      <c r="C404" s="297"/>
      <c r="D404" s="300"/>
      <c r="E404" s="251"/>
      <c r="F404" s="254"/>
      <c r="G404" s="254"/>
      <c r="H404" s="257"/>
      <c r="I404" s="294"/>
      <c r="J404" s="297"/>
      <c r="K404" s="300"/>
      <c r="L404" s="262"/>
      <c r="M404" s="263"/>
      <c r="N404" s="263"/>
      <c r="O404" s="264"/>
      <c r="P404" s="107" t="str">
        <f>IF(VLOOKUP(A396,入力シート❷!A:U,14,FALSE)="","",VLOOKUP(A396,入力シート❷!A:U,14,FALSE))</f>
        <v/>
      </c>
      <c r="Q404" s="107" t="str">
        <f>IF(VLOOKUP(A396,入力シート❷!A:U,15,FALSE)="","",VLOOKUP(A396,入力シート❷!A:U,15,FALSE))</f>
        <v/>
      </c>
      <c r="R404" s="107" t="str">
        <f>IF(VLOOKUP(A396,入力シート❷!A:U,16,FALSE)="","",VLOOKUP(A396,入力シート❷!A:U,16,FALSE))</f>
        <v/>
      </c>
      <c r="S404" s="107" t="str">
        <f>IF(VLOOKUP(A396,入力シート❷!A:U,17,FALSE)="","",VLOOKUP(A396,入力シート❷!A:U,17,FALSE))</f>
        <v/>
      </c>
      <c r="T404" s="127"/>
      <c r="U404" s="17"/>
      <c r="V404" s="123" t="s">
        <v>10</v>
      </c>
      <c r="W404" s="120" t="str">
        <f>IF(VLOOKUP(A396,入力シート❷!A:U,21,FALSE)="","",VLOOKUP(A396,入力シート❷!A:U,21,FALSE))</f>
        <v/>
      </c>
      <c r="X404" s="75"/>
      <c r="Y404" s="67"/>
      <c r="Z404" s="67"/>
      <c r="AA404" s="67"/>
      <c r="AB404" s="67"/>
      <c r="AC404" s="69"/>
      <c r="AD404" s="83"/>
      <c r="AE404" s="83"/>
      <c r="AF404" s="83"/>
      <c r="AG404" s="84"/>
      <c r="AH404" s="167" t="s">
        <v>15</v>
      </c>
    </row>
    <row r="405" spans="1:34" ht="6" customHeight="1" thickBot="1">
      <c r="A405" s="249"/>
      <c r="B405" s="294"/>
      <c r="C405" s="297"/>
      <c r="D405" s="300"/>
      <c r="E405" s="251"/>
      <c r="F405" s="254"/>
      <c r="G405" s="254"/>
      <c r="H405" s="257"/>
      <c r="I405" s="294"/>
      <c r="J405" s="297"/>
      <c r="K405" s="300"/>
      <c r="L405" s="262"/>
      <c r="M405" s="263"/>
      <c r="N405" s="263"/>
      <c r="O405" s="264"/>
      <c r="P405" s="107"/>
      <c r="Q405" s="107"/>
      <c r="R405" s="107"/>
      <c r="S405" s="107"/>
      <c r="T405" s="111" t="str">
        <f>VLOOKUP(A396,■■■!A:BN,66)</f>
        <v/>
      </c>
      <c r="U405" s="118">
        <f>VLOOKUP(A396,■■■!A:BA,53)</f>
        <v>0</v>
      </c>
      <c r="V405" s="124"/>
      <c r="W405" s="121"/>
      <c r="X405" s="75"/>
      <c r="Y405" s="67"/>
      <c r="Z405" s="67"/>
      <c r="AA405" s="67"/>
      <c r="AB405" s="67"/>
      <c r="AC405" s="69"/>
      <c r="AD405" s="83"/>
      <c r="AE405" s="83"/>
      <c r="AF405" s="83"/>
      <c r="AG405" s="84"/>
      <c r="AH405" s="165"/>
    </row>
    <row r="406" spans="1:34" ht="6" customHeight="1" thickBot="1">
      <c r="A406" s="249"/>
      <c r="B406" s="294"/>
      <c r="C406" s="297"/>
      <c r="D406" s="300"/>
      <c r="E406" s="251"/>
      <c r="F406" s="254"/>
      <c r="G406" s="254"/>
      <c r="H406" s="257"/>
      <c r="I406" s="294"/>
      <c r="J406" s="297"/>
      <c r="K406" s="300"/>
      <c r="L406" s="262"/>
      <c r="M406" s="263"/>
      <c r="N406" s="263"/>
      <c r="O406" s="264"/>
      <c r="P406" s="107"/>
      <c r="Q406" s="107"/>
      <c r="R406" s="107"/>
      <c r="S406" s="107"/>
      <c r="T406" s="111"/>
      <c r="U406" s="118"/>
      <c r="V406" s="124"/>
      <c r="W406" s="121"/>
      <c r="X406" s="75"/>
      <c r="Y406" s="67"/>
      <c r="Z406" s="67"/>
      <c r="AA406" s="67"/>
      <c r="AB406" s="67"/>
      <c r="AC406" s="69"/>
      <c r="AD406" s="83"/>
      <c r="AE406" s="83"/>
      <c r="AF406" s="83"/>
      <c r="AG406" s="84"/>
      <c r="AH406" s="165"/>
    </row>
    <row r="407" spans="1:34" ht="6" customHeight="1" thickBot="1">
      <c r="A407" s="249"/>
      <c r="B407" s="295"/>
      <c r="C407" s="298"/>
      <c r="D407" s="301"/>
      <c r="E407" s="252"/>
      <c r="F407" s="255"/>
      <c r="G407" s="255"/>
      <c r="H407" s="258"/>
      <c r="I407" s="295"/>
      <c r="J407" s="298"/>
      <c r="K407" s="301"/>
      <c r="L407" s="265"/>
      <c r="M407" s="266"/>
      <c r="N407" s="266"/>
      <c r="O407" s="267"/>
      <c r="P407" s="108"/>
      <c r="Q407" s="108"/>
      <c r="R407" s="108"/>
      <c r="S407" s="108"/>
      <c r="T407" s="112"/>
      <c r="U407" s="119"/>
      <c r="V407" s="125"/>
      <c r="W407" s="122"/>
      <c r="X407" s="76"/>
      <c r="Y407" s="68"/>
      <c r="Z407" s="68"/>
      <c r="AA407" s="68"/>
      <c r="AB407" s="68"/>
      <c r="AC407" s="70"/>
      <c r="AD407" s="85"/>
      <c r="AE407" s="85"/>
      <c r="AF407" s="85"/>
      <c r="AG407" s="86"/>
      <c r="AH407" s="168"/>
    </row>
    <row r="408" spans="1:34" ht="6" customHeight="1" thickBot="1">
      <c r="A408" s="249">
        <v>22</v>
      </c>
      <c r="B408" s="293" t="str">
        <f>IF(VLOOKUP(A408,入力シート❷!A:B,2,FALSE)="ハイパーコース","ハイパー","")</f>
        <v/>
      </c>
      <c r="C408" s="296" t="str">
        <f>IF(VLOOKUP(A408,入力シート❷!A:B,2,FALSE)="アドバンストコース","アドバンスト","")</f>
        <v/>
      </c>
      <c r="D408" s="299" t="str">
        <f>IF(VLOOKUP(A408,入力シート❷!A:B,2,FALSE)="アグレッシブコース","アグレッシブ","")</f>
        <v/>
      </c>
      <c r="E408" s="250" t="str">
        <f>IF(VLOOKUP(A408,入力シート❷!A:C,3,FALSE)="A推薦(単願)","A推薦","")</f>
        <v/>
      </c>
      <c r="F408" s="253" t="str">
        <f>IF(VLOOKUP(A408,入力シート❷!A:C,3,FALSE)="B推薦(併願)","B推薦","")</f>
        <v/>
      </c>
      <c r="G408" s="253" t="str">
        <f>IF(VLOOKUP(A408,入力シート❷!A:C,3,FALSE)="C推薦(第一志望)","C推薦","")</f>
        <v/>
      </c>
      <c r="H408" s="256" t="str">
        <f>IF(VLOOKUP(A408,入力シート❷!A:C,3,FALSE)="併願優遇","併願優遇","")</f>
        <v/>
      </c>
      <c r="I408" s="293" t="str">
        <f>IF(VLOOKUP(A408,入力シート❷!A:D,4,FALSE)="学業特待Ⅰ","学業特待Ⅰ","")</f>
        <v/>
      </c>
      <c r="J408" s="296" t="str">
        <f>IF(VLOOKUP(A408,入力シート❷!A:D,4,FALSE)="学業特待Ⅱ","学業特待Ⅱ","")</f>
        <v/>
      </c>
      <c r="K408" s="299" t="str">
        <f>IF(VLOOKUP(A408,入力シート❷!A:D,4,FALSE)="学業特待Ⅲ","学業特待Ⅲ","")</f>
        <v/>
      </c>
      <c r="L408" s="277" t="str">
        <f>IF(OR(VLOOKUP(A408,入力シート❷!A:I,7,FALSE)="",VLOOKUP(A408,入力シート❷!A:I,8,FALSE)=""),"入力シート❷に入力してください",VLOOKUP(A408,入力シート❷!A:I,7,FALSE)&amp;"　"&amp;VLOOKUP(A408,入力シート❷!A:I,8,FALSE))</f>
        <v>入力シート❷に入力してください</v>
      </c>
      <c r="M408" s="278"/>
      <c r="N408" s="268" t="str">
        <f>IF(VLOOKUP(A408,入力シート❷!A:I,9,FALSE)="","",IF(VLOOKUP(A408,入力シート❷!A:I,9,FALSE)="女","",VLOOKUP(A408,入力シート❷!A:I,9,FALSE)))</f>
        <v/>
      </c>
      <c r="O408" s="271" t="str">
        <f>IF(VLOOKUP(A408,入力シート❷!A:I,9,FALSE)="","",IF(VLOOKUP(A408,入力シート❷!A:I,9,FALSE)="男","",VLOOKUP(A408,入力シート❷!A:I,9,FALSE)))</f>
        <v/>
      </c>
      <c r="P408" s="159" t="s">
        <v>0</v>
      </c>
      <c r="Q408" s="159" t="s">
        <v>1</v>
      </c>
      <c r="R408" s="159" t="s">
        <v>2</v>
      </c>
      <c r="S408" s="159" t="s">
        <v>3</v>
      </c>
      <c r="T408" s="159" t="s">
        <v>6</v>
      </c>
      <c r="U408" s="159" t="s">
        <v>7</v>
      </c>
      <c r="V408" s="153" t="s">
        <v>8</v>
      </c>
      <c r="W408" s="138" t="str">
        <f>IF(VLOOKUP(A408,入力シート❷!A:U,19,FALSE)="","",VLOOKUP(A408,入力シート❷!A:U,19,FALSE))</f>
        <v/>
      </c>
      <c r="X408" s="87" t="str">
        <f>IF(VLOOKUP(A408,入力シート❷!A:AF,22,FALSE)="","",VLOOKUP(A408,入力シート❷!A:AF,22,FALSE))</f>
        <v/>
      </c>
      <c r="Y408" s="66" t="str">
        <f>IF(VLOOKUP(A408,入力シート❷!A:AF,23,FALSE)="","",VLOOKUP(A408,入力シート❷!A:AF,23,FALSE))</f>
        <v/>
      </c>
      <c r="Z408" s="66" t="str">
        <f>IF(VLOOKUP(A408,入力シート❷!A:AF,24,FALSE)="","",VLOOKUP(A408,入力シート❷!A:AF,24,FALSE))</f>
        <v/>
      </c>
      <c r="AA408" s="66" t="str">
        <f>IF(VLOOKUP(A408,入力シート❷!A:AF,25,FALSE)="","",VLOOKUP(A408,入力シート❷!A:AF,25,FALSE))</f>
        <v/>
      </c>
      <c r="AB408" s="66" t="str">
        <f>IF(VLOOKUP(A408,入力シート❷!A:AF,26,FALSE)="","",VLOOKUP(A408,入力シート❷!A:AF,26,FALSE))</f>
        <v/>
      </c>
      <c r="AC408" s="77" t="str">
        <f>IF(VLOOKUP(A408,入力シート❷!A:AF,27,FALSE)="","",VLOOKUP(A408,入力シート❷!A:AF,27,FALSE))</f>
        <v/>
      </c>
      <c r="AD408" s="81" t="str">
        <f>IF(VLOOKUP(A408,入力シート❷!A:AG,33,FALSE)="","必要な場合、入力シート❷に入力してください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必要な場合、入力シート❷に入力してください",VLOOKUP(A408,入力シート❷!A:AG,33,FALSE))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08" s="81"/>
      <c r="AF408" s="81"/>
      <c r="AG408" s="82"/>
      <c r="AH408" s="164" t="s">
        <v>15</v>
      </c>
    </row>
    <row r="409" spans="1:34" ht="6" customHeight="1" thickBot="1">
      <c r="A409" s="249"/>
      <c r="B409" s="294"/>
      <c r="C409" s="297"/>
      <c r="D409" s="300"/>
      <c r="E409" s="251"/>
      <c r="F409" s="254"/>
      <c r="G409" s="254"/>
      <c r="H409" s="257"/>
      <c r="I409" s="294"/>
      <c r="J409" s="297"/>
      <c r="K409" s="300"/>
      <c r="L409" s="279"/>
      <c r="M409" s="280"/>
      <c r="N409" s="269"/>
      <c r="O409" s="272"/>
      <c r="P409" s="115"/>
      <c r="Q409" s="115"/>
      <c r="R409" s="115"/>
      <c r="S409" s="115"/>
      <c r="T409" s="115"/>
      <c r="U409" s="115"/>
      <c r="V409" s="124"/>
      <c r="W409" s="121"/>
      <c r="X409" s="75"/>
      <c r="Y409" s="67"/>
      <c r="Z409" s="67"/>
      <c r="AA409" s="67"/>
      <c r="AB409" s="67"/>
      <c r="AC409" s="78"/>
      <c r="AD409" s="83"/>
      <c r="AE409" s="83"/>
      <c r="AF409" s="83"/>
      <c r="AG409" s="84"/>
      <c r="AH409" s="165"/>
    </row>
    <row r="410" spans="1:34" ht="6" customHeight="1" thickBot="1">
      <c r="A410" s="249"/>
      <c r="B410" s="294"/>
      <c r="C410" s="297"/>
      <c r="D410" s="300"/>
      <c r="E410" s="251"/>
      <c r="F410" s="254"/>
      <c r="G410" s="254"/>
      <c r="H410" s="257"/>
      <c r="I410" s="294"/>
      <c r="J410" s="297"/>
      <c r="K410" s="300"/>
      <c r="L410" s="279"/>
      <c r="M410" s="280"/>
      <c r="N410" s="269"/>
      <c r="O410" s="272"/>
      <c r="P410" s="107" t="str">
        <f>IF(VLOOKUP(A408,入力シート❷!A:U,10,FALSE)="","",VLOOKUP(A408,入力シート❷!A:U,10,FALSE))</f>
        <v/>
      </c>
      <c r="Q410" s="107" t="str">
        <f>IF(VLOOKUP(A408,入力シート❷!A:U,11,FALSE)="","",VLOOKUP(A408,入力シート❷!A:U,11,FALSE))</f>
        <v/>
      </c>
      <c r="R410" s="107" t="str">
        <f>IF(VLOOKUP(A408,入力シート❷!A:U,12,FALSE)="","",VLOOKUP(A408,入力シート❷!A:U,12,FALSE))</f>
        <v/>
      </c>
      <c r="S410" s="107" t="str">
        <f>IF(VLOOKUP(A408,入力シート❷!A:U,13,FALSE)="","",VLOOKUP(A408,入力シート❷!A:U,13,FALSE))</f>
        <v/>
      </c>
      <c r="T410" s="107" t="str">
        <f>IF(VLOOKUP(A408,入力シート❷!A:U,18,FALSE)="","",VLOOKUP(A408,入力シート❷!A:U,18,FALSE))</f>
        <v/>
      </c>
      <c r="U410" s="107" t="str">
        <f>IF(SUM(P410:T410)=0,"",SUM(P410:T410))</f>
        <v/>
      </c>
      <c r="V410" s="124"/>
      <c r="W410" s="121"/>
      <c r="X410" s="75"/>
      <c r="Y410" s="67"/>
      <c r="Z410" s="67"/>
      <c r="AA410" s="67"/>
      <c r="AB410" s="67"/>
      <c r="AC410" s="78"/>
      <c r="AD410" s="83"/>
      <c r="AE410" s="83"/>
      <c r="AF410" s="83"/>
      <c r="AG410" s="84"/>
      <c r="AH410" s="165"/>
    </row>
    <row r="411" spans="1:34" ht="6" customHeight="1" thickBot="1">
      <c r="A411" s="249"/>
      <c r="B411" s="294"/>
      <c r="C411" s="297"/>
      <c r="D411" s="300"/>
      <c r="E411" s="251"/>
      <c r="F411" s="254"/>
      <c r="G411" s="254"/>
      <c r="H411" s="257"/>
      <c r="I411" s="294"/>
      <c r="J411" s="297"/>
      <c r="K411" s="300"/>
      <c r="L411" s="281"/>
      <c r="M411" s="282"/>
      <c r="N411" s="270"/>
      <c r="O411" s="273"/>
      <c r="P411" s="107"/>
      <c r="Q411" s="107"/>
      <c r="R411" s="107"/>
      <c r="S411" s="107"/>
      <c r="T411" s="107"/>
      <c r="U411" s="107"/>
      <c r="V411" s="154"/>
      <c r="W411" s="139"/>
      <c r="X411" s="75"/>
      <c r="Y411" s="67"/>
      <c r="Z411" s="67"/>
      <c r="AA411" s="67"/>
      <c r="AB411" s="67"/>
      <c r="AC411" s="78"/>
      <c r="AD411" s="83"/>
      <c r="AE411" s="83"/>
      <c r="AF411" s="83"/>
      <c r="AG411" s="84"/>
      <c r="AH411" s="166"/>
    </row>
    <row r="412" spans="1:34" ht="6" customHeight="1" thickBot="1">
      <c r="A412" s="249"/>
      <c r="B412" s="294"/>
      <c r="C412" s="297"/>
      <c r="D412" s="300"/>
      <c r="E412" s="251"/>
      <c r="F412" s="254"/>
      <c r="G412" s="254"/>
      <c r="H412" s="257"/>
      <c r="I412" s="294"/>
      <c r="J412" s="297"/>
      <c r="K412" s="300"/>
      <c r="L412" s="259" t="str">
        <f>IF(OR(VLOOKUP(A408,入力シート❷!A:I,5,FALSE)="",VLOOKUP(A408,入力シート❷!A:I,6,FALSE)=""),"入力シート❷に入力してください",VLOOKUP(A408,入力シート❷!A:I,5,FALSE)&amp;"　"&amp;VLOOKUP(A408,入力シート❷!A:I,6,FALSE))</f>
        <v>入力シート❷に入力してください</v>
      </c>
      <c r="M412" s="260"/>
      <c r="N412" s="260"/>
      <c r="O412" s="261"/>
      <c r="P412" s="107"/>
      <c r="Q412" s="107"/>
      <c r="R412" s="107"/>
      <c r="S412" s="107"/>
      <c r="T412" s="107"/>
      <c r="U412" s="107"/>
      <c r="V412" s="136" t="s">
        <v>9</v>
      </c>
      <c r="W412" s="128" t="str">
        <f>IF(VLOOKUP(A408,入力シート❷!A:U,20,FALSE)="","",VLOOKUP(A408,入力シート❷!A:U,20,FALSE))</f>
        <v/>
      </c>
      <c r="X412" s="75"/>
      <c r="Y412" s="67"/>
      <c r="Z412" s="67"/>
      <c r="AA412" s="67"/>
      <c r="AB412" s="67"/>
      <c r="AC412" s="78"/>
      <c r="AD412" s="83"/>
      <c r="AE412" s="83"/>
      <c r="AF412" s="83"/>
      <c r="AG412" s="84"/>
      <c r="AH412" s="167" t="s">
        <v>15</v>
      </c>
    </row>
    <row r="413" spans="1:34" ht="6" customHeight="1" thickBot="1">
      <c r="A413" s="249"/>
      <c r="B413" s="294"/>
      <c r="C413" s="297"/>
      <c r="D413" s="300"/>
      <c r="E413" s="251"/>
      <c r="F413" s="254"/>
      <c r="G413" s="254"/>
      <c r="H413" s="257"/>
      <c r="I413" s="294"/>
      <c r="J413" s="297"/>
      <c r="K413" s="300"/>
      <c r="L413" s="262"/>
      <c r="M413" s="263"/>
      <c r="N413" s="263"/>
      <c r="O413" s="264"/>
      <c r="P413" s="113"/>
      <c r="Q413" s="113"/>
      <c r="R413" s="113"/>
      <c r="S413" s="113"/>
      <c r="T413" s="113"/>
      <c r="U413" s="113"/>
      <c r="V413" s="124"/>
      <c r="W413" s="121"/>
      <c r="X413" s="75"/>
      <c r="Y413" s="67"/>
      <c r="Z413" s="67"/>
      <c r="AA413" s="67"/>
      <c r="AB413" s="67"/>
      <c r="AC413" s="78"/>
      <c r="AD413" s="83"/>
      <c r="AE413" s="83"/>
      <c r="AF413" s="83"/>
      <c r="AG413" s="84"/>
      <c r="AH413" s="165"/>
    </row>
    <row r="414" spans="1:34" ht="6" customHeight="1" thickBot="1">
      <c r="A414" s="249"/>
      <c r="B414" s="294"/>
      <c r="C414" s="297"/>
      <c r="D414" s="300"/>
      <c r="E414" s="251"/>
      <c r="F414" s="254"/>
      <c r="G414" s="254"/>
      <c r="H414" s="257"/>
      <c r="I414" s="294"/>
      <c r="J414" s="297"/>
      <c r="K414" s="300"/>
      <c r="L414" s="262"/>
      <c r="M414" s="263"/>
      <c r="N414" s="263"/>
      <c r="O414" s="264"/>
      <c r="P414" s="114" t="s">
        <v>4</v>
      </c>
      <c r="Q414" s="114" t="s">
        <v>5</v>
      </c>
      <c r="R414" s="114" t="s">
        <v>11</v>
      </c>
      <c r="S414" s="114" t="s">
        <v>12</v>
      </c>
      <c r="T414" s="126" t="s">
        <v>15</v>
      </c>
      <c r="U414" s="16"/>
      <c r="V414" s="124"/>
      <c r="W414" s="121"/>
      <c r="X414" s="75" t="str">
        <f>IF(VLOOKUP(A408,入力シート❷!A:AF,28,FALSE)="","",VLOOKUP(A408,入力シート❷!A:AF,28,FALSE))</f>
        <v/>
      </c>
      <c r="Y414" s="67" t="str">
        <f>IF(VLOOKUP(A408,入力シート❷!A:AF,29,FALSE)="","",VLOOKUP(A408,入力シート❷!A:AF,29,FALSE))</f>
        <v/>
      </c>
      <c r="Z414" s="67" t="str">
        <f>IF(VLOOKUP(A408,入力シート❷!A:AF,30,FALSE)="","",VLOOKUP(A408,入力シート❷!A:AF,30,FALSE))</f>
        <v/>
      </c>
      <c r="AA414" s="67" t="str">
        <f>IF(VLOOKUP(A408,入力シート❷!A:AF,31,FALSE)="","",VLOOKUP(A408,入力シート❷!A:AF,31,FALSE))</f>
        <v/>
      </c>
      <c r="AB414" s="67" t="str">
        <f>IF(VLOOKUP(A408,入力シート❷!A:AF,32,FALSE)="","",VLOOKUP(A408,入力シート❷!A:AF,32,FALSE))</f>
        <v/>
      </c>
      <c r="AC414" s="69"/>
      <c r="AD414" s="83"/>
      <c r="AE414" s="83"/>
      <c r="AF414" s="83"/>
      <c r="AG414" s="84"/>
      <c r="AH414" s="165"/>
    </row>
    <row r="415" spans="1:34" ht="6" customHeight="1" thickBot="1">
      <c r="A415" s="249"/>
      <c r="B415" s="294"/>
      <c r="C415" s="297"/>
      <c r="D415" s="300"/>
      <c r="E415" s="251"/>
      <c r="F415" s="254"/>
      <c r="G415" s="254"/>
      <c r="H415" s="257"/>
      <c r="I415" s="294"/>
      <c r="J415" s="297"/>
      <c r="K415" s="300"/>
      <c r="L415" s="262"/>
      <c r="M415" s="263"/>
      <c r="N415" s="263"/>
      <c r="O415" s="264"/>
      <c r="P415" s="115"/>
      <c r="Q415" s="115"/>
      <c r="R415" s="115"/>
      <c r="S415" s="115"/>
      <c r="T415" s="127"/>
      <c r="U415" s="17"/>
      <c r="V415" s="137"/>
      <c r="W415" s="129"/>
      <c r="X415" s="75"/>
      <c r="Y415" s="67"/>
      <c r="Z415" s="67"/>
      <c r="AA415" s="67"/>
      <c r="AB415" s="67"/>
      <c r="AC415" s="69"/>
      <c r="AD415" s="83"/>
      <c r="AE415" s="83"/>
      <c r="AF415" s="83"/>
      <c r="AG415" s="84"/>
      <c r="AH415" s="166"/>
    </row>
    <row r="416" spans="1:34" ht="6" customHeight="1" thickBot="1">
      <c r="A416" s="249"/>
      <c r="B416" s="294"/>
      <c r="C416" s="297"/>
      <c r="D416" s="300"/>
      <c r="E416" s="251"/>
      <c r="F416" s="254"/>
      <c r="G416" s="254"/>
      <c r="H416" s="257"/>
      <c r="I416" s="294"/>
      <c r="J416" s="297"/>
      <c r="K416" s="300"/>
      <c r="L416" s="262"/>
      <c r="M416" s="263"/>
      <c r="N416" s="263"/>
      <c r="O416" s="264"/>
      <c r="P416" s="107" t="str">
        <f>IF(VLOOKUP(A408,入力シート❷!A:U,14,FALSE)="","",VLOOKUP(A408,入力シート❷!A:U,14,FALSE))</f>
        <v/>
      </c>
      <c r="Q416" s="107" t="str">
        <f>IF(VLOOKUP(A408,入力シート❷!A:U,15,FALSE)="","",VLOOKUP(A408,入力シート❷!A:U,15,FALSE))</f>
        <v/>
      </c>
      <c r="R416" s="107" t="str">
        <f>IF(VLOOKUP(A408,入力シート❷!A:U,16,FALSE)="","",VLOOKUP(A408,入力シート❷!A:U,16,FALSE))</f>
        <v/>
      </c>
      <c r="S416" s="107" t="str">
        <f>IF(VLOOKUP(A408,入力シート❷!A:U,17,FALSE)="","",VLOOKUP(A408,入力シート❷!A:U,17,FALSE))</f>
        <v/>
      </c>
      <c r="T416" s="127"/>
      <c r="U416" s="17"/>
      <c r="V416" s="123" t="s">
        <v>10</v>
      </c>
      <c r="W416" s="120" t="str">
        <f>IF(VLOOKUP(A408,入力シート❷!A:U,21,FALSE)="","",VLOOKUP(A408,入力シート❷!A:U,21,FALSE))</f>
        <v/>
      </c>
      <c r="X416" s="75"/>
      <c r="Y416" s="67"/>
      <c r="Z416" s="67"/>
      <c r="AA416" s="67"/>
      <c r="AB416" s="67"/>
      <c r="AC416" s="69"/>
      <c r="AD416" s="83"/>
      <c r="AE416" s="83"/>
      <c r="AF416" s="83"/>
      <c r="AG416" s="84"/>
      <c r="AH416" s="167" t="s">
        <v>15</v>
      </c>
    </row>
    <row r="417" spans="1:34" ht="6" customHeight="1" thickBot="1">
      <c r="A417" s="249"/>
      <c r="B417" s="294"/>
      <c r="C417" s="297"/>
      <c r="D417" s="300"/>
      <c r="E417" s="251"/>
      <c r="F417" s="254"/>
      <c r="G417" s="254"/>
      <c r="H417" s="257"/>
      <c r="I417" s="294"/>
      <c r="J417" s="297"/>
      <c r="K417" s="300"/>
      <c r="L417" s="262"/>
      <c r="M417" s="263"/>
      <c r="N417" s="263"/>
      <c r="O417" s="264"/>
      <c r="P417" s="107"/>
      <c r="Q417" s="107"/>
      <c r="R417" s="107"/>
      <c r="S417" s="107"/>
      <c r="T417" s="111" t="str">
        <f>VLOOKUP(A408,■■■!A:BN,66)</f>
        <v/>
      </c>
      <c r="U417" s="118">
        <f>VLOOKUP(A408,■■■!A:BA,53)</f>
        <v>0</v>
      </c>
      <c r="V417" s="124"/>
      <c r="W417" s="121"/>
      <c r="X417" s="75"/>
      <c r="Y417" s="67"/>
      <c r="Z417" s="67"/>
      <c r="AA417" s="67"/>
      <c r="AB417" s="67"/>
      <c r="AC417" s="69"/>
      <c r="AD417" s="83"/>
      <c r="AE417" s="83"/>
      <c r="AF417" s="83"/>
      <c r="AG417" s="84"/>
      <c r="AH417" s="165"/>
    </row>
    <row r="418" spans="1:34" ht="6" customHeight="1" thickBot="1">
      <c r="A418" s="249"/>
      <c r="B418" s="294"/>
      <c r="C418" s="297"/>
      <c r="D418" s="300"/>
      <c r="E418" s="251"/>
      <c r="F418" s="254"/>
      <c r="G418" s="254"/>
      <c r="H418" s="257"/>
      <c r="I418" s="294"/>
      <c r="J418" s="297"/>
      <c r="K418" s="300"/>
      <c r="L418" s="262"/>
      <c r="M418" s="263"/>
      <c r="N418" s="263"/>
      <c r="O418" s="264"/>
      <c r="P418" s="107"/>
      <c r="Q418" s="107"/>
      <c r="R418" s="107"/>
      <c r="S418" s="107"/>
      <c r="T418" s="111"/>
      <c r="U418" s="118"/>
      <c r="V418" s="124"/>
      <c r="W418" s="121"/>
      <c r="X418" s="75"/>
      <c r="Y418" s="67"/>
      <c r="Z418" s="67"/>
      <c r="AA418" s="67"/>
      <c r="AB418" s="67"/>
      <c r="AC418" s="69"/>
      <c r="AD418" s="83"/>
      <c r="AE418" s="83"/>
      <c r="AF418" s="83"/>
      <c r="AG418" s="84"/>
      <c r="AH418" s="165"/>
    </row>
    <row r="419" spans="1:34" ht="6" customHeight="1" thickBot="1">
      <c r="A419" s="249"/>
      <c r="B419" s="295"/>
      <c r="C419" s="298"/>
      <c r="D419" s="301"/>
      <c r="E419" s="252"/>
      <c r="F419" s="255"/>
      <c r="G419" s="255"/>
      <c r="H419" s="258"/>
      <c r="I419" s="295"/>
      <c r="J419" s="298"/>
      <c r="K419" s="301"/>
      <c r="L419" s="265"/>
      <c r="M419" s="266"/>
      <c r="N419" s="266"/>
      <c r="O419" s="267"/>
      <c r="P419" s="108"/>
      <c r="Q419" s="108"/>
      <c r="R419" s="108"/>
      <c r="S419" s="108"/>
      <c r="T419" s="112"/>
      <c r="U419" s="119"/>
      <c r="V419" s="125"/>
      <c r="W419" s="122"/>
      <c r="X419" s="76"/>
      <c r="Y419" s="68"/>
      <c r="Z419" s="68"/>
      <c r="AA419" s="68"/>
      <c r="AB419" s="68"/>
      <c r="AC419" s="70"/>
      <c r="AD419" s="85"/>
      <c r="AE419" s="85"/>
      <c r="AF419" s="85"/>
      <c r="AG419" s="86"/>
      <c r="AH419" s="168"/>
    </row>
    <row r="420" spans="1:34" ht="6" customHeight="1" thickBot="1">
      <c r="A420" s="249">
        <v>23</v>
      </c>
      <c r="B420" s="293" t="str">
        <f>IF(VLOOKUP(A420,入力シート❷!A:B,2,FALSE)="ハイパーコース","ハイパー","")</f>
        <v/>
      </c>
      <c r="C420" s="296" t="str">
        <f>IF(VLOOKUP(A420,入力シート❷!A:B,2,FALSE)="アドバンストコース","アドバンスト","")</f>
        <v/>
      </c>
      <c r="D420" s="299" t="str">
        <f>IF(VLOOKUP(A420,入力シート❷!A:B,2,FALSE)="アグレッシブコース","アグレッシブ","")</f>
        <v/>
      </c>
      <c r="E420" s="250" t="str">
        <f>IF(VLOOKUP(A420,入力シート❷!A:C,3,FALSE)="A推薦(単願)","A推薦","")</f>
        <v/>
      </c>
      <c r="F420" s="253" t="str">
        <f>IF(VLOOKUP(A420,入力シート❷!A:C,3,FALSE)="B推薦(併願)","B推薦","")</f>
        <v/>
      </c>
      <c r="G420" s="253" t="str">
        <f>IF(VLOOKUP(A420,入力シート❷!A:C,3,FALSE)="C推薦(第一志望)","C推薦","")</f>
        <v/>
      </c>
      <c r="H420" s="256" t="str">
        <f>IF(VLOOKUP(A420,入力シート❷!A:C,3,FALSE)="併願優遇","併願優遇","")</f>
        <v/>
      </c>
      <c r="I420" s="293" t="str">
        <f>IF(VLOOKUP(A420,入力シート❷!A:D,4,FALSE)="学業特待Ⅰ","学業特待Ⅰ","")</f>
        <v/>
      </c>
      <c r="J420" s="296" t="str">
        <f>IF(VLOOKUP(A420,入力シート❷!A:D,4,FALSE)="学業特待Ⅱ","学業特待Ⅱ","")</f>
        <v/>
      </c>
      <c r="K420" s="299" t="str">
        <f>IF(VLOOKUP(A420,入力シート❷!A:D,4,FALSE)="学業特待Ⅲ","学業特待Ⅲ","")</f>
        <v/>
      </c>
      <c r="L420" s="277" t="str">
        <f>IF(OR(VLOOKUP(A420,入力シート❷!A:I,7,FALSE)="",VLOOKUP(A420,入力シート❷!A:I,8,FALSE)=""),"入力シート❷に入力してください",VLOOKUP(A420,入力シート❷!A:I,7,FALSE)&amp;"　"&amp;VLOOKUP(A420,入力シート❷!A:I,8,FALSE))</f>
        <v>入力シート❷に入力してください</v>
      </c>
      <c r="M420" s="278"/>
      <c r="N420" s="268" t="str">
        <f>IF(VLOOKUP(A420,入力シート❷!A:I,9,FALSE)="","",IF(VLOOKUP(A420,入力シート❷!A:I,9,FALSE)="女","",VLOOKUP(A420,入力シート❷!A:I,9,FALSE)))</f>
        <v/>
      </c>
      <c r="O420" s="271" t="str">
        <f>IF(VLOOKUP(A420,入力シート❷!A:I,9,FALSE)="","",IF(VLOOKUP(A420,入力シート❷!A:I,9,FALSE)="男","",VLOOKUP(A420,入力シート❷!A:I,9,FALSE)))</f>
        <v/>
      </c>
      <c r="P420" s="159" t="s">
        <v>0</v>
      </c>
      <c r="Q420" s="159" t="s">
        <v>1</v>
      </c>
      <c r="R420" s="159" t="s">
        <v>2</v>
      </c>
      <c r="S420" s="159" t="s">
        <v>3</v>
      </c>
      <c r="T420" s="159" t="s">
        <v>6</v>
      </c>
      <c r="U420" s="159" t="s">
        <v>7</v>
      </c>
      <c r="V420" s="153" t="s">
        <v>8</v>
      </c>
      <c r="W420" s="138" t="str">
        <f>IF(VLOOKUP(A420,入力シート❷!A:U,19,FALSE)="","",VLOOKUP(A420,入力シート❷!A:U,19,FALSE))</f>
        <v/>
      </c>
      <c r="X420" s="87" t="str">
        <f>IF(VLOOKUP(A420,入力シート❷!A:AF,22,FALSE)="","",VLOOKUP(A420,入力シート❷!A:AF,22,FALSE))</f>
        <v/>
      </c>
      <c r="Y420" s="66" t="str">
        <f>IF(VLOOKUP(A420,入力シート❷!A:AF,23,FALSE)="","",VLOOKUP(A420,入力シート❷!A:AF,23,FALSE))</f>
        <v/>
      </c>
      <c r="Z420" s="66" t="str">
        <f>IF(VLOOKUP(A420,入力シート❷!A:AF,24,FALSE)="","",VLOOKUP(A420,入力シート❷!A:AF,24,FALSE))</f>
        <v/>
      </c>
      <c r="AA420" s="66" t="str">
        <f>IF(VLOOKUP(A420,入力シート❷!A:AF,25,FALSE)="","",VLOOKUP(A420,入力シート❷!A:AF,25,FALSE))</f>
        <v/>
      </c>
      <c r="AB420" s="66" t="str">
        <f>IF(VLOOKUP(A420,入力シート❷!A:AF,26,FALSE)="","",VLOOKUP(A420,入力シート❷!A:AF,26,FALSE))</f>
        <v/>
      </c>
      <c r="AC420" s="77" t="str">
        <f>IF(VLOOKUP(A420,入力シート❷!A:AF,27,FALSE)="","",VLOOKUP(A420,入力シート❷!A:AF,27,FALSE))</f>
        <v/>
      </c>
      <c r="AD420" s="81" t="str">
        <f>IF(VLOOKUP(A420,入力シート❷!A:AG,33,FALSE)="","必要な場合、入力シート❷に入力してください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必要な場合、入力シート❷に入力してください",VLOOKUP(A420,入力シート❷!A:AG,33,FALSE))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20" s="81"/>
      <c r="AF420" s="81"/>
      <c r="AG420" s="82"/>
      <c r="AH420" s="164" t="s">
        <v>15</v>
      </c>
    </row>
    <row r="421" spans="1:34" ht="6" customHeight="1" thickBot="1">
      <c r="A421" s="249"/>
      <c r="B421" s="294"/>
      <c r="C421" s="297"/>
      <c r="D421" s="300"/>
      <c r="E421" s="251"/>
      <c r="F421" s="254"/>
      <c r="G421" s="254"/>
      <c r="H421" s="257"/>
      <c r="I421" s="294"/>
      <c r="J421" s="297"/>
      <c r="K421" s="300"/>
      <c r="L421" s="279"/>
      <c r="M421" s="280"/>
      <c r="N421" s="269"/>
      <c r="O421" s="272"/>
      <c r="P421" s="115"/>
      <c r="Q421" s="115"/>
      <c r="R421" s="115"/>
      <c r="S421" s="115"/>
      <c r="T421" s="115"/>
      <c r="U421" s="115"/>
      <c r="V421" s="124"/>
      <c r="W421" s="121"/>
      <c r="X421" s="75"/>
      <c r="Y421" s="67"/>
      <c r="Z421" s="67"/>
      <c r="AA421" s="67"/>
      <c r="AB421" s="67"/>
      <c r="AC421" s="78"/>
      <c r="AD421" s="83"/>
      <c r="AE421" s="83"/>
      <c r="AF421" s="83"/>
      <c r="AG421" s="84"/>
      <c r="AH421" s="165"/>
    </row>
    <row r="422" spans="1:34" ht="6" customHeight="1" thickBot="1">
      <c r="A422" s="249"/>
      <c r="B422" s="294"/>
      <c r="C422" s="297"/>
      <c r="D422" s="300"/>
      <c r="E422" s="251"/>
      <c r="F422" s="254"/>
      <c r="G422" s="254"/>
      <c r="H422" s="257"/>
      <c r="I422" s="294"/>
      <c r="J422" s="297"/>
      <c r="K422" s="300"/>
      <c r="L422" s="279"/>
      <c r="M422" s="280"/>
      <c r="N422" s="269"/>
      <c r="O422" s="272"/>
      <c r="P422" s="107" t="str">
        <f>IF(VLOOKUP(A420,入力シート❷!A:U,10,FALSE)="","",VLOOKUP(A420,入力シート❷!A:U,10,FALSE))</f>
        <v/>
      </c>
      <c r="Q422" s="107" t="str">
        <f>IF(VLOOKUP(A420,入力シート❷!A:U,11,FALSE)="","",VLOOKUP(A420,入力シート❷!A:U,11,FALSE))</f>
        <v/>
      </c>
      <c r="R422" s="107" t="str">
        <f>IF(VLOOKUP(A420,入力シート❷!A:U,12,FALSE)="","",VLOOKUP(A420,入力シート❷!A:U,12,FALSE))</f>
        <v/>
      </c>
      <c r="S422" s="107" t="str">
        <f>IF(VLOOKUP(A420,入力シート❷!A:U,13,FALSE)="","",VLOOKUP(A420,入力シート❷!A:U,13,FALSE))</f>
        <v/>
      </c>
      <c r="T422" s="107" t="str">
        <f>IF(VLOOKUP(A420,入力シート❷!A:U,18,FALSE)="","",VLOOKUP(A420,入力シート❷!A:U,18,FALSE))</f>
        <v/>
      </c>
      <c r="U422" s="107" t="str">
        <f>IF(SUM(P422:T422)=0,"",SUM(P422:T422))</f>
        <v/>
      </c>
      <c r="V422" s="124"/>
      <c r="W422" s="121"/>
      <c r="X422" s="75"/>
      <c r="Y422" s="67"/>
      <c r="Z422" s="67"/>
      <c r="AA422" s="67"/>
      <c r="AB422" s="67"/>
      <c r="AC422" s="78"/>
      <c r="AD422" s="83"/>
      <c r="AE422" s="83"/>
      <c r="AF422" s="83"/>
      <c r="AG422" s="84"/>
      <c r="AH422" s="165"/>
    </row>
    <row r="423" spans="1:34" ht="6" customHeight="1" thickBot="1">
      <c r="A423" s="249"/>
      <c r="B423" s="294"/>
      <c r="C423" s="297"/>
      <c r="D423" s="300"/>
      <c r="E423" s="251"/>
      <c r="F423" s="254"/>
      <c r="G423" s="254"/>
      <c r="H423" s="257"/>
      <c r="I423" s="294"/>
      <c r="J423" s="297"/>
      <c r="K423" s="300"/>
      <c r="L423" s="281"/>
      <c r="M423" s="282"/>
      <c r="N423" s="270"/>
      <c r="O423" s="273"/>
      <c r="P423" s="107"/>
      <c r="Q423" s="107"/>
      <c r="R423" s="107"/>
      <c r="S423" s="107"/>
      <c r="T423" s="107"/>
      <c r="U423" s="107"/>
      <c r="V423" s="154"/>
      <c r="W423" s="139"/>
      <c r="X423" s="75"/>
      <c r="Y423" s="67"/>
      <c r="Z423" s="67"/>
      <c r="AA423" s="67"/>
      <c r="AB423" s="67"/>
      <c r="AC423" s="78"/>
      <c r="AD423" s="83"/>
      <c r="AE423" s="83"/>
      <c r="AF423" s="83"/>
      <c r="AG423" s="84"/>
      <c r="AH423" s="166"/>
    </row>
    <row r="424" spans="1:34" ht="6" customHeight="1" thickBot="1">
      <c r="A424" s="249"/>
      <c r="B424" s="294"/>
      <c r="C424" s="297"/>
      <c r="D424" s="300"/>
      <c r="E424" s="251"/>
      <c r="F424" s="254"/>
      <c r="G424" s="254"/>
      <c r="H424" s="257"/>
      <c r="I424" s="294"/>
      <c r="J424" s="297"/>
      <c r="K424" s="300"/>
      <c r="L424" s="259" t="str">
        <f>IF(OR(VLOOKUP(A420,入力シート❷!A:I,5,FALSE)="",VLOOKUP(A420,入力シート❷!A:I,6,FALSE)=""),"入力シート❷に入力してください",VLOOKUP(A420,入力シート❷!A:I,5,FALSE)&amp;"　"&amp;VLOOKUP(A420,入力シート❷!A:I,6,FALSE))</f>
        <v>入力シート❷に入力してください</v>
      </c>
      <c r="M424" s="260"/>
      <c r="N424" s="260"/>
      <c r="O424" s="261"/>
      <c r="P424" s="107"/>
      <c r="Q424" s="107"/>
      <c r="R424" s="107"/>
      <c r="S424" s="107"/>
      <c r="T424" s="107"/>
      <c r="U424" s="107"/>
      <c r="V424" s="136" t="s">
        <v>9</v>
      </c>
      <c r="W424" s="128" t="str">
        <f>IF(VLOOKUP(A420,入力シート❷!A:U,20,FALSE)="","",VLOOKUP(A420,入力シート❷!A:U,20,FALSE))</f>
        <v/>
      </c>
      <c r="X424" s="75"/>
      <c r="Y424" s="67"/>
      <c r="Z424" s="67"/>
      <c r="AA424" s="67"/>
      <c r="AB424" s="67"/>
      <c r="AC424" s="78"/>
      <c r="AD424" s="83"/>
      <c r="AE424" s="83"/>
      <c r="AF424" s="83"/>
      <c r="AG424" s="84"/>
      <c r="AH424" s="167" t="s">
        <v>15</v>
      </c>
    </row>
    <row r="425" spans="1:34" ht="6" customHeight="1" thickBot="1">
      <c r="A425" s="249"/>
      <c r="B425" s="294"/>
      <c r="C425" s="297"/>
      <c r="D425" s="300"/>
      <c r="E425" s="251"/>
      <c r="F425" s="254"/>
      <c r="G425" s="254"/>
      <c r="H425" s="257"/>
      <c r="I425" s="294"/>
      <c r="J425" s="297"/>
      <c r="K425" s="300"/>
      <c r="L425" s="262"/>
      <c r="M425" s="263"/>
      <c r="N425" s="263"/>
      <c r="O425" s="264"/>
      <c r="P425" s="113"/>
      <c r="Q425" s="113"/>
      <c r="R425" s="113"/>
      <c r="S425" s="113"/>
      <c r="T425" s="113"/>
      <c r="U425" s="113"/>
      <c r="V425" s="124"/>
      <c r="W425" s="121"/>
      <c r="X425" s="75"/>
      <c r="Y425" s="67"/>
      <c r="Z425" s="67"/>
      <c r="AA425" s="67"/>
      <c r="AB425" s="67"/>
      <c r="AC425" s="78"/>
      <c r="AD425" s="83"/>
      <c r="AE425" s="83"/>
      <c r="AF425" s="83"/>
      <c r="AG425" s="84"/>
      <c r="AH425" s="165"/>
    </row>
    <row r="426" spans="1:34" ht="6" customHeight="1" thickBot="1">
      <c r="A426" s="249"/>
      <c r="B426" s="294"/>
      <c r="C426" s="297"/>
      <c r="D426" s="300"/>
      <c r="E426" s="251"/>
      <c r="F426" s="254"/>
      <c r="G426" s="254"/>
      <c r="H426" s="257"/>
      <c r="I426" s="294"/>
      <c r="J426" s="297"/>
      <c r="K426" s="300"/>
      <c r="L426" s="262"/>
      <c r="M426" s="263"/>
      <c r="N426" s="263"/>
      <c r="O426" s="264"/>
      <c r="P426" s="114" t="s">
        <v>4</v>
      </c>
      <c r="Q426" s="114" t="s">
        <v>5</v>
      </c>
      <c r="R426" s="114" t="s">
        <v>11</v>
      </c>
      <c r="S426" s="114" t="s">
        <v>12</v>
      </c>
      <c r="T426" s="126" t="s">
        <v>15</v>
      </c>
      <c r="U426" s="16"/>
      <c r="V426" s="124"/>
      <c r="W426" s="121"/>
      <c r="X426" s="75" t="str">
        <f>IF(VLOOKUP(A420,入力シート❷!A:AF,28,FALSE)="","",VLOOKUP(A420,入力シート❷!A:AF,28,FALSE))</f>
        <v/>
      </c>
      <c r="Y426" s="67" t="str">
        <f>IF(VLOOKUP(A420,入力シート❷!A:AF,29,FALSE)="","",VLOOKUP(A420,入力シート❷!A:AF,29,FALSE))</f>
        <v/>
      </c>
      <c r="Z426" s="67" t="str">
        <f>IF(VLOOKUP(A420,入力シート❷!A:AF,30,FALSE)="","",VLOOKUP(A420,入力シート❷!A:AF,30,FALSE))</f>
        <v/>
      </c>
      <c r="AA426" s="67" t="str">
        <f>IF(VLOOKUP(A420,入力シート❷!A:AF,31,FALSE)="","",VLOOKUP(A420,入力シート❷!A:AF,31,FALSE))</f>
        <v/>
      </c>
      <c r="AB426" s="67" t="str">
        <f>IF(VLOOKUP(A420,入力シート❷!A:AF,32,FALSE)="","",VLOOKUP(A420,入力シート❷!A:AF,32,FALSE))</f>
        <v/>
      </c>
      <c r="AC426" s="69"/>
      <c r="AD426" s="83"/>
      <c r="AE426" s="83"/>
      <c r="AF426" s="83"/>
      <c r="AG426" s="84"/>
      <c r="AH426" s="165"/>
    </row>
    <row r="427" spans="1:34" ht="6" customHeight="1" thickBot="1">
      <c r="A427" s="249"/>
      <c r="B427" s="294"/>
      <c r="C427" s="297"/>
      <c r="D427" s="300"/>
      <c r="E427" s="251"/>
      <c r="F427" s="254"/>
      <c r="G427" s="254"/>
      <c r="H427" s="257"/>
      <c r="I427" s="294"/>
      <c r="J427" s="297"/>
      <c r="K427" s="300"/>
      <c r="L427" s="262"/>
      <c r="M427" s="263"/>
      <c r="N427" s="263"/>
      <c r="O427" s="264"/>
      <c r="P427" s="115"/>
      <c r="Q427" s="115"/>
      <c r="R427" s="115"/>
      <c r="S427" s="115"/>
      <c r="T427" s="127"/>
      <c r="U427" s="17"/>
      <c r="V427" s="137"/>
      <c r="W427" s="129"/>
      <c r="X427" s="75"/>
      <c r="Y427" s="67"/>
      <c r="Z427" s="67"/>
      <c r="AA427" s="67"/>
      <c r="AB427" s="67"/>
      <c r="AC427" s="69"/>
      <c r="AD427" s="83"/>
      <c r="AE427" s="83"/>
      <c r="AF427" s="83"/>
      <c r="AG427" s="84"/>
      <c r="AH427" s="166"/>
    </row>
    <row r="428" spans="1:34" ht="6" customHeight="1" thickBot="1">
      <c r="A428" s="249"/>
      <c r="B428" s="294"/>
      <c r="C428" s="297"/>
      <c r="D428" s="300"/>
      <c r="E428" s="251"/>
      <c r="F428" s="254"/>
      <c r="G428" s="254"/>
      <c r="H428" s="257"/>
      <c r="I428" s="294"/>
      <c r="J428" s="297"/>
      <c r="K428" s="300"/>
      <c r="L428" s="262"/>
      <c r="M428" s="263"/>
      <c r="N428" s="263"/>
      <c r="O428" s="264"/>
      <c r="P428" s="107" t="str">
        <f>IF(VLOOKUP(A420,入力シート❷!A:U,14,FALSE)="","",VLOOKUP(A420,入力シート❷!A:U,14,FALSE))</f>
        <v/>
      </c>
      <c r="Q428" s="107" t="str">
        <f>IF(VLOOKUP(A420,入力シート❷!A:U,15,FALSE)="","",VLOOKUP(A420,入力シート❷!A:U,15,FALSE))</f>
        <v/>
      </c>
      <c r="R428" s="107" t="str">
        <f>IF(VLOOKUP(A420,入力シート❷!A:U,16,FALSE)="","",VLOOKUP(A420,入力シート❷!A:U,16,FALSE))</f>
        <v/>
      </c>
      <c r="S428" s="107" t="str">
        <f>IF(VLOOKUP(A420,入力シート❷!A:U,17,FALSE)="","",VLOOKUP(A420,入力シート❷!A:U,17,FALSE))</f>
        <v/>
      </c>
      <c r="T428" s="127"/>
      <c r="U428" s="17"/>
      <c r="V428" s="123" t="s">
        <v>10</v>
      </c>
      <c r="W428" s="120" t="str">
        <f>IF(VLOOKUP(A420,入力シート❷!A:U,21,FALSE)="","",VLOOKUP(A420,入力シート❷!A:U,21,FALSE))</f>
        <v/>
      </c>
      <c r="X428" s="75"/>
      <c r="Y428" s="67"/>
      <c r="Z428" s="67"/>
      <c r="AA428" s="67"/>
      <c r="AB428" s="67"/>
      <c r="AC428" s="69"/>
      <c r="AD428" s="83"/>
      <c r="AE428" s="83"/>
      <c r="AF428" s="83"/>
      <c r="AG428" s="84"/>
      <c r="AH428" s="167" t="s">
        <v>15</v>
      </c>
    </row>
    <row r="429" spans="1:34" ht="6" customHeight="1" thickBot="1">
      <c r="A429" s="249"/>
      <c r="B429" s="294"/>
      <c r="C429" s="297"/>
      <c r="D429" s="300"/>
      <c r="E429" s="251"/>
      <c r="F429" s="254"/>
      <c r="G429" s="254"/>
      <c r="H429" s="257"/>
      <c r="I429" s="294"/>
      <c r="J429" s="297"/>
      <c r="K429" s="300"/>
      <c r="L429" s="262"/>
      <c r="M429" s="263"/>
      <c r="N429" s="263"/>
      <c r="O429" s="264"/>
      <c r="P429" s="107"/>
      <c r="Q429" s="107"/>
      <c r="R429" s="107"/>
      <c r="S429" s="107"/>
      <c r="T429" s="111" t="str">
        <f>VLOOKUP(A420,■■■!A:BN,66)</f>
        <v/>
      </c>
      <c r="U429" s="118">
        <f>VLOOKUP(A420,■■■!A:BA,53)</f>
        <v>0</v>
      </c>
      <c r="V429" s="124"/>
      <c r="W429" s="121"/>
      <c r="X429" s="75"/>
      <c r="Y429" s="67"/>
      <c r="Z429" s="67"/>
      <c r="AA429" s="67"/>
      <c r="AB429" s="67"/>
      <c r="AC429" s="69"/>
      <c r="AD429" s="83"/>
      <c r="AE429" s="83"/>
      <c r="AF429" s="83"/>
      <c r="AG429" s="84"/>
      <c r="AH429" s="165"/>
    </row>
    <row r="430" spans="1:34" ht="6" customHeight="1" thickBot="1">
      <c r="A430" s="249"/>
      <c r="B430" s="294"/>
      <c r="C430" s="297"/>
      <c r="D430" s="300"/>
      <c r="E430" s="251"/>
      <c r="F430" s="254"/>
      <c r="G430" s="254"/>
      <c r="H430" s="257"/>
      <c r="I430" s="294"/>
      <c r="J430" s="297"/>
      <c r="K430" s="300"/>
      <c r="L430" s="262"/>
      <c r="M430" s="263"/>
      <c r="N430" s="263"/>
      <c r="O430" s="264"/>
      <c r="P430" s="107"/>
      <c r="Q430" s="107"/>
      <c r="R430" s="107"/>
      <c r="S430" s="107"/>
      <c r="T430" s="111"/>
      <c r="U430" s="118"/>
      <c r="V430" s="124"/>
      <c r="W430" s="121"/>
      <c r="X430" s="75"/>
      <c r="Y430" s="67"/>
      <c r="Z430" s="67"/>
      <c r="AA430" s="67"/>
      <c r="AB430" s="67"/>
      <c r="AC430" s="69"/>
      <c r="AD430" s="83"/>
      <c r="AE430" s="83"/>
      <c r="AF430" s="83"/>
      <c r="AG430" s="84"/>
      <c r="AH430" s="165"/>
    </row>
    <row r="431" spans="1:34" ht="6" customHeight="1" thickBot="1">
      <c r="A431" s="249"/>
      <c r="B431" s="295"/>
      <c r="C431" s="298"/>
      <c r="D431" s="301"/>
      <c r="E431" s="252"/>
      <c r="F431" s="255"/>
      <c r="G431" s="255"/>
      <c r="H431" s="258"/>
      <c r="I431" s="295"/>
      <c r="J431" s="298"/>
      <c r="K431" s="301"/>
      <c r="L431" s="265"/>
      <c r="M431" s="266"/>
      <c r="N431" s="266"/>
      <c r="O431" s="267"/>
      <c r="P431" s="108"/>
      <c r="Q431" s="108"/>
      <c r="R431" s="108"/>
      <c r="S431" s="108"/>
      <c r="T431" s="112"/>
      <c r="U431" s="119"/>
      <c r="V431" s="125"/>
      <c r="W431" s="122"/>
      <c r="X431" s="76"/>
      <c r="Y431" s="68"/>
      <c r="Z431" s="68"/>
      <c r="AA431" s="68"/>
      <c r="AB431" s="68"/>
      <c r="AC431" s="70"/>
      <c r="AD431" s="85"/>
      <c r="AE431" s="85"/>
      <c r="AF431" s="85"/>
      <c r="AG431" s="86"/>
      <c r="AH431" s="168"/>
    </row>
    <row r="432" spans="1:34" ht="6" customHeight="1" thickBot="1">
      <c r="A432" s="249">
        <v>24</v>
      </c>
      <c r="B432" s="293" t="str">
        <f>IF(VLOOKUP(A432,入力シート❷!A:B,2,FALSE)="ハイパーコース","ハイパー","")</f>
        <v/>
      </c>
      <c r="C432" s="296" t="str">
        <f>IF(VLOOKUP(A432,入力シート❷!A:B,2,FALSE)="アドバンストコース","アドバンスト","")</f>
        <v/>
      </c>
      <c r="D432" s="299" t="str">
        <f>IF(VLOOKUP(A432,入力シート❷!A:B,2,FALSE)="アグレッシブコース","アグレッシブ","")</f>
        <v/>
      </c>
      <c r="E432" s="250" t="str">
        <f>IF(VLOOKUP(A432,入力シート❷!A:C,3,FALSE)="A推薦(単願)","A推薦","")</f>
        <v/>
      </c>
      <c r="F432" s="253" t="str">
        <f>IF(VLOOKUP(A432,入力シート❷!A:C,3,FALSE)="B推薦(併願)","B推薦","")</f>
        <v/>
      </c>
      <c r="G432" s="253" t="str">
        <f>IF(VLOOKUP(A432,入力シート❷!A:C,3,FALSE)="C推薦(第一志望)","C推薦","")</f>
        <v/>
      </c>
      <c r="H432" s="256" t="str">
        <f>IF(VLOOKUP(A432,入力シート❷!A:C,3,FALSE)="併願優遇","併願優遇","")</f>
        <v/>
      </c>
      <c r="I432" s="293" t="str">
        <f>IF(VLOOKUP(A432,入力シート❷!A:D,4,FALSE)="学業特待Ⅰ","学業特待Ⅰ","")</f>
        <v/>
      </c>
      <c r="J432" s="296" t="str">
        <f>IF(VLOOKUP(A432,入力シート❷!A:D,4,FALSE)="学業特待Ⅱ","学業特待Ⅱ","")</f>
        <v/>
      </c>
      <c r="K432" s="299" t="str">
        <f>IF(VLOOKUP(A432,入力シート❷!A:D,4,FALSE)="学業特待Ⅲ","学業特待Ⅲ","")</f>
        <v/>
      </c>
      <c r="L432" s="277" t="str">
        <f>IF(OR(VLOOKUP(A432,入力シート❷!A:I,7,FALSE)="",VLOOKUP(A432,入力シート❷!A:I,8,FALSE)=""),"入力シート❷に入力してください",VLOOKUP(A432,入力シート❷!A:I,7,FALSE)&amp;"　"&amp;VLOOKUP(A432,入力シート❷!A:I,8,FALSE))</f>
        <v>入力シート❷に入力してください</v>
      </c>
      <c r="M432" s="278"/>
      <c r="N432" s="268" t="str">
        <f>IF(VLOOKUP(A432,入力シート❷!A:I,9,FALSE)="","",IF(VLOOKUP(A432,入力シート❷!A:I,9,FALSE)="女","",VLOOKUP(A432,入力シート❷!A:I,9,FALSE)))</f>
        <v/>
      </c>
      <c r="O432" s="271" t="str">
        <f>IF(VLOOKUP(A432,入力シート❷!A:I,9,FALSE)="","",IF(VLOOKUP(A432,入力シート❷!A:I,9,FALSE)="男","",VLOOKUP(A432,入力シート❷!A:I,9,FALSE)))</f>
        <v/>
      </c>
      <c r="P432" s="159" t="s">
        <v>0</v>
      </c>
      <c r="Q432" s="159" t="s">
        <v>1</v>
      </c>
      <c r="R432" s="159" t="s">
        <v>2</v>
      </c>
      <c r="S432" s="159" t="s">
        <v>3</v>
      </c>
      <c r="T432" s="159" t="s">
        <v>6</v>
      </c>
      <c r="U432" s="159" t="s">
        <v>7</v>
      </c>
      <c r="V432" s="153" t="s">
        <v>8</v>
      </c>
      <c r="W432" s="138" t="str">
        <f>IF(VLOOKUP(A432,入力シート❷!A:U,19,FALSE)="","",VLOOKUP(A432,入力シート❷!A:U,19,FALSE))</f>
        <v/>
      </c>
      <c r="X432" s="87" t="str">
        <f>IF(VLOOKUP(A432,入力シート❷!A:AF,22,FALSE)="","",VLOOKUP(A432,入力シート❷!A:AF,22,FALSE))</f>
        <v/>
      </c>
      <c r="Y432" s="66" t="str">
        <f>IF(VLOOKUP(A432,入力シート❷!A:AF,23,FALSE)="","",VLOOKUP(A432,入力シート❷!A:AF,23,FALSE))</f>
        <v/>
      </c>
      <c r="Z432" s="66" t="str">
        <f>IF(VLOOKUP(A432,入力シート❷!A:AF,24,FALSE)="","",VLOOKUP(A432,入力シート❷!A:AF,24,FALSE))</f>
        <v/>
      </c>
      <c r="AA432" s="66" t="str">
        <f>IF(VLOOKUP(A432,入力シート❷!A:AF,25,FALSE)="","",VLOOKUP(A432,入力シート❷!A:AF,25,FALSE))</f>
        <v/>
      </c>
      <c r="AB432" s="66" t="str">
        <f>IF(VLOOKUP(A432,入力シート❷!A:AF,26,FALSE)="","",VLOOKUP(A432,入力シート❷!A:AF,26,FALSE))</f>
        <v/>
      </c>
      <c r="AC432" s="77" t="str">
        <f>IF(VLOOKUP(A432,入力シート❷!A:AF,27,FALSE)="","",VLOOKUP(A432,入力シート❷!A:AF,27,FALSE))</f>
        <v/>
      </c>
      <c r="AD432" s="81" t="str">
        <f>IF(VLOOKUP(A432,入力シート❷!A:AG,33,FALSE)="","必要な場合、入力シート❷に入力してください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必要な場合、入力シート❷に入力してください",VLOOKUP(A432,入力シート❷!A:AG,33,FALSE))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32" s="81"/>
      <c r="AF432" s="81"/>
      <c r="AG432" s="82"/>
      <c r="AH432" s="164" t="s">
        <v>15</v>
      </c>
    </row>
    <row r="433" spans="1:34" ht="6" customHeight="1" thickBot="1">
      <c r="A433" s="249"/>
      <c r="B433" s="294"/>
      <c r="C433" s="297"/>
      <c r="D433" s="300"/>
      <c r="E433" s="251"/>
      <c r="F433" s="254"/>
      <c r="G433" s="254"/>
      <c r="H433" s="257"/>
      <c r="I433" s="294"/>
      <c r="J433" s="297"/>
      <c r="K433" s="300"/>
      <c r="L433" s="279"/>
      <c r="M433" s="280"/>
      <c r="N433" s="269"/>
      <c r="O433" s="272"/>
      <c r="P433" s="115"/>
      <c r="Q433" s="115"/>
      <c r="R433" s="115"/>
      <c r="S433" s="115"/>
      <c r="T433" s="115"/>
      <c r="U433" s="115"/>
      <c r="V433" s="124"/>
      <c r="W433" s="121"/>
      <c r="X433" s="75"/>
      <c r="Y433" s="67"/>
      <c r="Z433" s="67"/>
      <c r="AA433" s="67"/>
      <c r="AB433" s="67"/>
      <c r="AC433" s="78"/>
      <c r="AD433" s="83"/>
      <c r="AE433" s="83"/>
      <c r="AF433" s="83"/>
      <c r="AG433" s="84"/>
      <c r="AH433" s="165"/>
    </row>
    <row r="434" spans="1:34" ht="6" customHeight="1" thickBot="1">
      <c r="A434" s="249"/>
      <c r="B434" s="294"/>
      <c r="C434" s="297"/>
      <c r="D434" s="300"/>
      <c r="E434" s="251"/>
      <c r="F434" s="254"/>
      <c r="G434" s="254"/>
      <c r="H434" s="257"/>
      <c r="I434" s="294"/>
      <c r="J434" s="297"/>
      <c r="K434" s="300"/>
      <c r="L434" s="279"/>
      <c r="M434" s="280"/>
      <c r="N434" s="269"/>
      <c r="O434" s="272"/>
      <c r="P434" s="107" t="str">
        <f>IF(VLOOKUP(A432,入力シート❷!A:U,10,FALSE)="","",VLOOKUP(A432,入力シート❷!A:U,10,FALSE))</f>
        <v/>
      </c>
      <c r="Q434" s="107" t="str">
        <f>IF(VLOOKUP(A432,入力シート❷!A:U,11,FALSE)="","",VLOOKUP(A432,入力シート❷!A:U,11,FALSE))</f>
        <v/>
      </c>
      <c r="R434" s="107" t="str">
        <f>IF(VLOOKUP(A432,入力シート❷!A:U,12,FALSE)="","",VLOOKUP(A432,入力シート❷!A:U,12,FALSE))</f>
        <v/>
      </c>
      <c r="S434" s="107" t="str">
        <f>IF(VLOOKUP(A432,入力シート❷!A:U,13,FALSE)="","",VLOOKUP(A432,入力シート❷!A:U,13,FALSE))</f>
        <v/>
      </c>
      <c r="T434" s="107" t="str">
        <f>IF(VLOOKUP(A432,入力シート❷!A:U,18,FALSE)="","",VLOOKUP(A432,入力シート❷!A:U,18,FALSE))</f>
        <v/>
      </c>
      <c r="U434" s="107" t="str">
        <f>IF(SUM(P434:T434)=0,"",SUM(P434:T434))</f>
        <v/>
      </c>
      <c r="V434" s="124"/>
      <c r="W434" s="121"/>
      <c r="X434" s="75"/>
      <c r="Y434" s="67"/>
      <c r="Z434" s="67"/>
      <c r="AA434" s="67"/>
      <c r="AB434" s="67"/>
      <c r="AC434" s="78"/>
      <c r="AD434" s="83"/>
      <c r="AE434" s="83"/>
      <c r="AF434" s="83"/>
      <c r="AG434" s="84"/>
      <c r="AH434" s="165"/>
    </row>
    <row r="435" spans="1:34" ht="6" customHeight="1" thickBot="1">
      <c r="A435" s="249"/>
      <c r="B435" s="294"/>
      <c r="C435" s="297"/>
      <c r="D435" s="300"/>
      <c r="E435" s="251"/>
      <c r="F435" s="254"/>
      <c r="G435" s="254"/>
      <c r="H435" s="257"/>
      <c r="I435" s="294"/>
      <c r="J435" s="297"/>
      <c r="K435" s="300"/>
      <c r="L435" s="281"/>
      <c r="M435" s="282"/>
      <c r="N435" s="270"/>
      <c r="O435" s="273"/>
      <c r="P435" s="107"/>
      <c r="Q435" s="107"/>
      <c r="R435" s="107"/>
      <c r="S435" s="107"/>
      <c r="T435" s="107"/>
      <c r="U435" s="107"/>
      <c r="V435" s="154"/>
      <c r="W435" s="139"/>
      <c r="X435" s="75"/>
      <c r="Y435" s="67"/>
      <c r="Z435" s="67"/>
      <c r="AA435" s="67"/>
      <c r="AB435" s="67"/>
      <c r="AC435" s="78"/>
      <c r="AD435" s="83"/>
      <c r="AE435" s="83"/>
      <c r="AF435" s="83"/>
      <c r="AG435" s="84"/>
      <c r="AH435" s="166"/>
    </row>
    <row r="436" spans="1:34" ht="6" customHeight="1" thickBot="1">
      <c r="A436" s="249"/>
      <c r="B436" s="294"/>
      <c r="C436" s="297"/>
      <c r="D436" s="300"/>
      <c r="E436" s="251"/>
      <c r="F436" s="254"/>
      <c r="G436" s="254"/>
      <c r="H436" s="257"/>
      <c r="I436" s="294"/>
      <c r="J436" s="297"/>
      <c r="K436" s="300"/>
      <c r="L436" s="259" t="str">
        <f>IF(OR(VLOOKUP(A432,入力シート❷!A:I,5,FALSE)="",VLOOKUP(A432,入力シート❷!A:I,6,FALSE)=""),"入力シート❷に入力してください",VLOOKUP(A432,入力シート❷!A:I,5,FALSE)&amp;"　"&amp;VLOOKUP(A432,入力シート❷!A:I,6,FALSE))</f>
        <v>入力シート❷に入力してください</v>
      </c>
      <c r="M436" s="260"/>
      <c r="N436" s="260"/>
      <c r="O436" s="261"/>
      <c r="P436" s="107"/>
      <c r="Q436" s="107"/>
      <c r="R436" s="107"/>
      <c r="S436" s="107"/>
      <c r="T436" s="107"/>
      <c r="U436" s="107"/>
      <c r="V436" s="136" t="s">
        <v>9</v>
      </c>
      <c r="W436" s="128" t="str">
        <f>IF(VLOOKUP(A432,入力シート❷!A:U,20,FALSE)="","",VLOOKUP(A432,入力シート❷!A:U,20,FALSE))</f>
        <v/>
      </c>
      <c r="X436" s="75"/>
      <c r="Y436" s="67"/>
      <c r="Z436" s="67"/>
      <c r="AA436" s="67"/>
      <c r="AB436" s="67"/>
      <c r="AC436" s="78"/>
      <c r="AD436" s="83"/>
      <c r="AE436" s="83"/>
      <c r="AF436" s="83"/>
      <c r="AG436" s="84"/>
      <c r="AH436" s="167" t="s">
        <v>15</v>
      </c>
    </row>
    <row r="437" spans="1:34" ht="6" customHeight="1" thickBot="1">
      <c r="A437" s="249"/>
      <c r="B437" s="294"/>
      <c r="C437" s="297"/>
      <c r="D437" s="300"/>
      <c r="E437" s="251"/>
      <c r="F437" s="254"/>
      <c r="G437" s="254"/>
      <c r="H437" s="257"/>
      <c r="I437" s="294"/>
      <c r="J437" s="297"/>
      <c r="K437" s="300"/>
      <c r="L437" s="262"/>
      <c r="M437" s="263"/>
      <c r="N437" s="263"/>
      <c r="O437" s="264"/>
      <c r="P437" s="113"/>
      <c r="Q437" s="113"/>
      <c r="R437" s="113"/>
      <c r="S437" s="113"/>
      <c r="T437" s="113"/>
      <c r="U437" s="113"/>
      <c r="V437" s="124"/>
      <c r="W437" s="121"/>
      <c r="X437" s="75"/>
      <c r="Y437" s="67"/>
      <c r="Z437" s="67"/>
      <c r="AA437" s="67"/>
      <c r="AB437" s="67"/>
      <c r="AC437" s="78"/>
      <c r="AD437" s="83"/>
      <c r="AE437" s="83"/>
      <c r="AF437" s="83"/>
      <c r="AG437" s="84"/>
      <c r="AH437" s="165"/>
    </row>
    <row r="438" spans="1:34" ht="6" customHeight="1" thickBot="1">
      <c r="A438" s="249"/>
      <c r="B438" s="294"/>
      <c r="C438" s="297"/>
      <c r="D438" s="300"/>
      <c r="E438" s="251"/>
      <c r="F438" s="254"/>
      <c r="G438" s="254"/>
      <c r="H438" s="257"/>
      <c r="I438" s="294"/>
      <c r="J438" s="297"/>
      <c r="K438" s="300"/>
      <c r="L438" s="262"/>
      <c r="M438" s="263"/>
      <c r="N438" s="263"/>
      <c r="O438" s="264"/>
      <c r="P438" s="114" t="s">
        <v>4</v>
      </c>
      <c r="Q438" s="114" t="s">
        <v>5</v>
      </c>
      <c r="R438" s="114" t="s">
        <v>11</v>
      </c>
      <c r="S438" s="114" t="s">
        <v>12</v>
      </c>
      <c r="T438" s="126" t="s">
        <v>15</v>
      </c>
      <c r="U438" s="16"/>
      <c r="V438" s="124"/>
      <c r="W438" s="121"/>
      <c r="X438" s="75" t="str">
        <f>IF(VLOOKUP(A432,入力シート❷!A:AF,28,FALSE)="","",VLOOKUP(A432,入力シート❷!A:AF,28,FALSE))</f>
        <v/>
      </c>
      <c r="Y438" s="67" t="str">
        <f>IF(VLOOKUP(A432,入力シート❷!A:AF,29,FALSE)="","",VLOOKUP(A432,入力シート❷!A:AF,29,FALSE))</f>
        <v/>
      </c>
      <c r="Z438" s="67" t="str">
        <f>IF(VLOOKUP(A432,入力シート❷!A:AF,30,FALSE)="","",VLOOKUP(A432,入力シート❷!A:AF,30,FALSE))</f>
        <v/>
      </c>
      <c r="AA438" s="67" t="str">
        <f>IF(VLOOKUP(A432,入力シート❷!A:AF,31,FALSE)="","",VLOOKUP(A432,入力シート❷!A:AF,31,FALSE))</f>
        <v/>
      </c>
      <c r="AB438" s="67" t="str">
        <f>IF(VLOOKUP(A432,入力シート❷!A:AF,32,FALSE)="","",VLOOKUP(A432,入力シート❷!A:AF,32,FALSE))</f>
        <v/>
      </c>
      <c r="AC438" s="69"/>
      <c r="AD438" s="83"/>
      <c r="AE438" s="83"/>
      <c r="AF438" s="83"/>
      <c r="AG438" s="84"/>
      <c r="AH438" s="165"/>
    </row>
    <row r="439" spans="1:34" ht="6" customHeight="1" thickBot="1">
      <c r="A439" s="249"/>
      <c r="B439" s="294"/>
      <c r="C439" s="297"/>
      <c r="D439" s="300"/>
      <c r="E439" s="251"/>
      <c r="F439" s="254"/>
      <c r="G439" s="254"/>
      <c r="H439" s="257"/>
      <c r="I439" s="294"/>
      <c r="J439" s="297"/>
      <c r="K439" s="300"/>
      <c r="L439" s="262"/>
      <c r="M439" s="263"/>
      <c r="N439" s="263"/>
      <c r="O439" s="264"/>
      <c r="P439" s="115"/>
      <c r="Q439" s="115"/>
      <c r="R439" s="115"/>
      <c r="S439" s="115"/>
      <c r="T439" s="127"/>
      <c r="U439" s="17"/>
      <c r="V439" s="137"/>
      <c r="W439" s="129"/>
      <c r="X439" s="75"/>
      <c r="Y439" s="67"/>
      <c r="Z439" s="67"/>
      <c r="AA439" s="67"/>
      <c r="AB439" s="67"/>
      <c r="AC439" s="69"/>
      <c r="AD439" s="83"/>
      <c r="AE439" s="83"/>
      <c r="AF439" s="83"/>
      <c r="AG439" s="84"/>
      <c r="AH439" s="166"/>
    </row>
    <row r="440" spans="1:34" ht="6" customHeight="1" thickBot="1">
      <c r="A440" s="249"/>
      <c r="B440" s="294"/>
      <c r="C440" s="297"/>
      <c r="D440" s="300"/>
      <c r="E440" s="251"/>
      <c r="F440" s="254"/>
      <c r="G440" s="254"/>
      <c r="H440" s="257"/>
      <c r="I440" s="294"/>
      <c r="J440" s="297"/>
      <c r="K440" s="300"/>
      <c r="L440" s="262"/>
      <c r="M440" s="263"/>
      <c r="N440" s="263"/>
      <c r="O440" s="264"/>
      <c r="P440" s="107" t="str">
        <f>IF(VLOOKUP(A432,入力シート❷!A:U,14,FALSE)="","",VLOOKUP(A432,入力シート❷!A:U,14,FALSE))</f>
        <v/>
      </c>
      <c r="Q440" s="107" t="str">
        <f>IF(VLOOKUP(A432,入力シート❷!A:U,15,FALSE)="","",VLOOKUP(A432,入力シート❷!A:U,15,FALSE))</f>
        <v/>
      </c>
      <c r="R440" s="107" t="str">
        <f>IF(VLOOKUP(A432,入力シート❷!A:U,16,FALSE)="","",VLOOKUP(A432,入力シート❷!A:U,16,FALSE))</f>
        <v/>
      </c>
      <c r="S440" s="107" t="str">
        <f>IF(VLOOKUP(A432,入力シート❷!A:U,17,FALSE)="","",VLOOKUP(A432,入力シート❷!A:U,17,FALSE))</f>
        <v/>
      </c>
      <c r="T440" s="127"/>
      <c r="U440" s="17"/>
      <c r="V440" s="123" t="s">
        <v>10</v>
      </c>
      <c r="W440" s="120" t="str">
        <f>IF(VLOOKUP(A432,入力シート❷!A:U,21,FALSE)="","",VLOOKUP(A432,入力シート❷!A:U,21,FALSE))</f>
        <v/>
      </c>
      <c r="X440" s="75"/>
      <c r="Y440" s="67"/>
      <c r="Z440" s="67"/>
      <c r="AA440" s="67"/>
      <c r="AB440" s="67"/>
      <c r="AC440" s="69"/>
      <c r="AD440" s="83"/>
      <c r="AE440" s="83"/>
      <c r="AF440" s="83"/>
      <c r="AG440" s="84"/>
      <c r="AH440" s="167" t="s">
        <v>15</v>
      </c>
    </row>
    <row r="441" spans="1:34" ht="6" customHeight="1" thickBot="1">
      <c r="A441" s="249"/>
      <c r="B441" s="294"/>
      <c r="C441" s="297"/>
      <c r="D441" s="300"/>
      <c r="E441" s="251"/>
      <c r="F441" s="254"/>
      <c r="G441" s="254"/>
      <c r="H441" s="257"/>
      <c r="I441" s="294"/>
      <c r="J441" s="297"/>
      <c r="K441" s="300"/>
      <c r="L441" s="262"/>
      <c r="M441" s="263"/>
      <c r="N441" s="263"/>
      <c r="O441" s="264"/>
      <c r="P441" s="107"/>
      <c r="Q441" s="107"/>
      <c r="R441" s="107"/>
      <c r="S441" s="107"/>
      <c r="T441" s="111" t="str">
        <f>VLOOKUP(A432,■■■!A:BN,66)</f>
        <v/>
      </c>
      <c r="U441" s="118">
        <f>VLOOKUP(A432,■■■!A:BA,53)</f>
        <v>0</v>
      </c>
      <c r="V441" s="124"/>
      <c r="W441" s="121"/>
      <c r="X441" s="75"/>
      <c r="Y441" s="67"/>
      <c r="Z441" s="67"/>
      <c r="AA441" s="67"/>
      <c r="AB441" s="67"/>
      <c r="AC441" s="69"/>
      <c r="AD441" s="83"/>
      <c r="AE441" s="83"/>
      <c r="AF441" s="83"/>
      <c r="AG441" s="84"/>
      <c r="AH441" s="165"/>
    </row>
    <row r="442" spans="1:34" ht="6" customHeight="1" thickBot="1">
      <c r="A442" s="249"/>
      <c r="B442" s="294"/>
      <c r="C442" s="297"/>
      <c r="D442" s="300"/>
      <c r="E442" s="251"/>
      <c r="F442" s="254"/>
      <c r="G442" s="254"/>
      <c r="H442" s="257"/>
      <c r="I442" s="294"/>
      <c r="J442" s="297"/>
      <c r="K442" s="300"/>
      <c r="L442" s="262"/>
      <c r="M442" s="263"/>
      <c r="N442" s="263"/>
      <c r="O442" s="264"/>
      <c r="P442" s="107"/>
      <c r="Q442" s="107"/>
      <c r="R442" s="107"/>
      <c r="S442" s="107"/>
      <c r="T442" s="111"/>
      <c r="U442" s="118"/>
      <c r="V442" s="124"/>
      <c r="W442" s="121"/>
      <c r="X442" s="75"/>
      <c r="Y442" s="67"/>
      <c r="Z442" s="67"/>
      <c r="AA442" s="67"/>
      <c r="AB442" s="67"/>
      <c r="AC442" s="69"/>
      <c r="AD442" s="83"/>
      <c r="AE442" s="83"/>
      <c r="AF442" s="83"/>
      <c r="AG442" s="84"/>
      <c r="AH442" s="165"/>
    </row>
    <row r="443" spans="1:34" ht="6" customHeight="1" thickBot="1">
      <c r="A443" s="249"/>
      <c r="B443" s="295"/>
      <c r="C443" s="298"/>
      <c r="D443" s="301"/>
      <c r="E443" s="252"/>
      <c r="F443" s="255"/>
      <c r="G443" s="255"/>
      <c r="H443" s="258"/>
      <c r="I443" s="295"/>
      <c r="J443" s="298"/>
      <c r="K443" s="301"/>
      <c r="L443" s="265"/>
      <c r="M443" s="266"/>
      <c r="N443" s="266"/>
      <c r="O443" s="267"/>
      <c r="P443" s="108"/>
      <c r="Q443" s="108"/>
      <c r="R443" s="108"/>
      <c r="S443" s="108"/>
      <c r="T443" s="112"/>
      <c r="U443" s="119"/>
      <c r="V443" s="125"/>
      <c r="W443" s="122"/>
      <c r="X443" s="76"/>
      <c r="Y443" s="68"/>
      <c r="Z443" s="68"/>
      <c r="AA443" s="68"/>
      <c r="AB443" s="68"/>
      <c r="AC443" s="70"/>
      <c r="AD443" s="85"/>
      <c r="AE443" s="85"/>
      <c r="AF443" s="85"/>
      <c r="AG443" s="86"/>
      <c r="AH443" s="168"/>
    </row>
    <row r="444" spans="1:34" ht="6" customHeight="1" thickBot="1">
      <c r="A444" s="249">
        <v>25</v>
      </c>
      <c r="B444" s="293" t="str">
        <f>IF(VLOOKUP(A444,入力シート❷!A:B,2,FALSE)="ハイパーコース","ハイパー","")</f>
        <v/>
      </c>
      <c r="C444" s="296" t="str">
        <f>IF(VLOOKUP(A444,入力シート❷!A:B,2,FALSE)="アドバンストコース","アドバンスト","")</f>
        <v/>
      </c>
      <c r="D444" s="299" t="str">
        <f>IF(VLOOKUP(A444,入力シート❷!A:B,2,FALSE)="アグレッシブコース","アグレッシブ","")</f>
        <v/>
      </c>
      <c r="E444" s="250" t="str">
        <f>IF(VLOOKUP(A444,入力シート❷!A:C,3,FALSE)="A推薦(単願)","A推薦","")</f>
        <v/>
      </c>
      <c r="F444" s="253" t="str">
        <f>IF(VLOOKUP(A444,入力シート❷!A:C,3,FALSE)="B推薦(併願)","B推薦","")</f>
        <v/>
      </c>
      <c r="G444" s="253" t="str">
        <f>IF(VLOOKUP(A444,入力シート❷!A:C,3,FALSE)="C推薦(第一志望)","C推薦","")</f>
        <v/>
      </c>
      <c r="H444" s="256" t="str">
        <f>IF(VLOOKUP(A444,入力シート❷!A:C,3,FALSE)="併願優遇","併願優遇","")</f>
        <v/>
      </c>
      <c r="I444" s="293" t="str">
        <f>IF(VLOOKUP(A444,入力シート❷!A:D,4,FALSE)="学業特待Ⅰ","学業特待Ⅰ","")</f>
        <v/>
      </c>
      <c r="J444" s="296" t="str">
        <f>IF(VLOOKUP(A444,入力シート❷!A:D,4,FALSE)="学業特待Ⅱ","学業特待Ⅱ","")</f>
        <v/>
      </c>
      <c r="K444" s="299" t="str">
        <f>IF(VLOOKUP(A444,入力シート❷!A:D,4,FALSE)="学業特待Ⅲ","学業特待Ⅲ","")</f>
        <v/>
      </c>
      <c r="L444" s="277" t="str">
        <f>IF(OR(VLOOKUP(A444,入力シート❷!A:I,7,FALSE)="",VLOOKUP(A444,入力シート❷!A:I,8,FALSE)=""),"入力シート❷に入力してください",VLOOKUP(A444,入力シート❷!A:I,7,FALSE)&amp;"　"&amp;VLOOKUP(A444,入力シート❷!A:I,8,FALSE))</f>
        <v>入力シート❷に入力してください</v>
      </c>
      <c r="M444" s="278"/>
      <c r="N444" s="268" t="str">
        <f>IF(VLOOKUP(A444,入力シート❷!A:I,9,FALSE)="","",IF(VLOOKUP(A444,入力シート❷!A:I,9,FALSE)="女","",VLOOKUP(A444,入力シート❷!A:I,9,FALSE)))</f>
        <v/>
      </c>
      <c r="O444" s="271" t="str">
        <f>IF(VLOOKUP(A444,入力シート❷!A:I,9,FALSE)="","",IF(VLOOKUP(A444,入力シート❷!A:I,9,FALSE)="男","",VLOOKUP(A444,入力シート❷!A:I,9,FALSE)))</f>
        <v/>
      </c>
      <c r="P444" s="159" t="s">
        <v>0</v>
      </c>
      <c r="Q444" s="159" t="s">
        <v>1</v>
      </c>
      <c r="R444" s="159" t="s">
        <v>2</v>
      </c>
      <c r="S444" s="159" t="s">
        <v>3</v>
      </c>
      <c r="T444" s="159" t="s">
        <v>6</v>
      </c>
      <c r="U444" s="159" t="s">
        <v>7</v>
      </c>
      <c r="V444" s="153" t="s">
        <v>8</v>
      </c>
      <c r="W444" s="138" t="str">
        <f>IF(VLOOKUP(A444,入力シート❷!A:U,19,FALSE)="","",VLOOKUP(A444,入力シート❷!A:U,19,FALSE))</f>
        <v/>
      </c>
      <c r="X444" s="87" t="str">
        <f>IF(VLOOKUP(A444,入力シート❷!A:AF,22,FALSE)="","",VLOOKUP(A444,入力シート❷!A:AF,22,FALSE))</f>
        <v/>
      </c>
      <c r="Y444" s="66" t="str">
        <f>IF(VLOOKUP(A444,入力シート❷!A:AF,23,FALSE)="","",VLOOKUP(A444,入力シート❷!A:AF,23,FALSE))</f>
        <v/>
      </c>
      <c r="Z444" s="66" t="str">
        <f>IF(VLOOKUP(A444,入力シート❷!A:AF,24,FALSE)="","",VLOOKUP(A444,入力シート❷!A:AF,24,FALSE))</f>
        <v/>
      </c>
      <c r="AA444" s="66" t="str">
        <f>IF(VLOOKUP(A444,入力シート❷!A:AF,25,FALSE)="","",VLOOKUP(A444,入力シート❷!A:AF,25,FALSE))</f>
        <v/>
      </c>
      <c r="AB444" s="66" t="str">
        <f>IF(VLOOKUP(A444,入力シート❷!A:AF,26,FALSE)="","",VLOOKUP(A444,入力シート❷!A:AF,26,FALSE))</f>
        <v/>
      </c>
      <c r="AC444" s="77" t="str">
        <f>IF(VLOOKUP(A444,入力シート❷!A:AF,27,FALSE)="","",VLOOKUP(A444,入力シート❷!A:AF,27,FALSE))</f>
        <v/>
      </c>
      <c r="AD444" s="81" t="str">
        <f>IF(VLOOKUP(A444,入力シート❷!A:AG,33,FALSE)="","必要な場合、入力シート❷に入力してください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必要な場合、入力シート❷に入力してください",VLOOKUP(A444,入力シート❷!A:AG,33,FALSE))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44" s="81"/>
      <c r="AF444" s="81"/>
      <c r="AG444" s="82"/>
      <c r="AH444" s="164" t="s">
        <v>15</v>
      </c>
    </row>
    <row r="445" spans="1:34" ht="6" customHeight="1" thickBot="1">
      <c r="A445" s="249"/>
      <c r="B445" s="294"/>
      <c r="C445" s="297"/>
      <c r="D445" s="300"/>
      <c r="E445" s="251"/>
      <c r="F445" s="254"/>
      <c r="G445" s="254"/>
      <c r="H445" s="257"/>
      <c r="I445" s="294"/>
      <c r="J445" s="297"/>
      <c r="K445" s="300"/>
      <c r="L445" s="279"/>
      <c r="M445" s="280"/>
      <c r="N445" s="269"/>
      <c r="O445" s="272"/>
      <c r="P445" s="115"/>
      <c r="Q445" s="115"/>
      <c r="R445" s="115"/>
      <c r="S445" s="115"/>
      <c r="T445" s="115"/>
      <c r="U445" s="115"/>
      <c r="V445" s="124"/>
      <c r="W445" s="121"/>
      <c r="X445" s="75"/>
      <c r="Y445" s="67"/>
      <c r="Z445" s="67"/>
      <c r="AA445" s="67"/>
      <c r="AB445" s="67"/>
      <c r="AC445" s="78"/>
      <c r="AD445" s="83"/>
      <c r="AE445" s="83"/>
      <c r="AF445" s="83"/>
      <c r="AG445" s="84"/>
      <c r="AH445" s="165"/>
    </row>
    <row r="446" spans="1:34" ht="6" customHeight="1" thickBot="1">
      <c r="A446" s="249"/>
      <c r="B446" s="294"/>
      <c r="C446" s="297"/>
      <c r="D446" s="300"/>
      <c r="E446" s="251"/>
      <c r="F446" s="254"/>
      <c r="G446" s="254"/>
      <c r="H446" s="257"/>
      <c r="I446" s="294"/>
      <c r="J446" s="297"/>
      <c r="K446" s="300"/>
      <c r="L446" s="279"/>
      <c r="M446" s="280"/>
      <c r="N446" s="269"/>
      <c r="O446" s="272"/>
      <c r="P446" s="107" t="str">
        <f>IF(VLOOKUP(A444,入力シート❷!A:U,10,FALSE)="","",VLOOKUP(A444,入力シート❷!A:U,10,FALSE))</f>
        <v/>
      </c>
      <c r="Q446" s="107" t="str">
        <f>IF(VLOOKUP(A444,入力シート❷!A:U,11,FALSE)="","",VLOOKUP(A444,入力シート❷!A:U,11,FALSE))</f>
        <v/>
      </c>
      <c r="R446" s="107" t="str">
        <f>IF(VLOOKUP(A444,入力シート❷!A:U,12,FALSE)="","",VLOOKUP(A444,入力シート❷!A:U,12,FALSE))</f>
        <v/>
      </c>
      <c r="S446" s="107" t="str">
        <f>IF(VLOOKUP(A444,入力シート❷!A:U,13,FALSE)="","",VLOOKUP(A444,入力シート❷!A:U,13,FALSE))</f>
        <v/>
      </c>
      <c r="T446" s="107" t="str">
        <f>IF(VLOOKUP(A444,入力シート❷!A:U,18,FALSE)="","",VLOOKUP(A444,入力シート❷!A:U,18,FALSE))</f>
        <v/>
      </c>
      <c r="U446" s="107" t="str">
        <f>IF(SUM(P446:T446)=0,"",SUM(P446:T446))</f>
        <v/>
      </c>
      <c r="V446" s="124"/>
      <c r="W446" s="121"/>
      <c r="X446" s="75"/>
      <c r="Y446" s="67"/>
      <c r="Z446" s="67"/>
      <c r="AA446" s="67"/>
      <c r="AB446" s="67"/>
      <c r="AC446" s="78"/>
      <c r="AD446" s="83"/>
      <c r="AE446" s="83"/>
      <c r="AF446" s="83"/>
      <c r="AG446" s="84"/>
      <c r="AH446" s="165"/>
    </row>
    <row r="447" spans="1:34" ht="6" customHeight="1" thickBot="1">
      <c r="A447" s="249"/>
      <c r="B447" s="294"/>
      <c r="C447" s="297"/>
      <c r="D447" s="300"/>
      <c r="E447" s="251"/>
      <c r="F447" s="254"/>
      <c r="G447" s="254"/>
      <c r="H447" s="257"/>
      <c r="I447" s="294"/>
      <c r="J447" s="297"/>
      <c r="K447" s="300"/>
      <c r="L447" s="281"/>
      <c r="M447" s="282"/>
      <c r="N447" s="270"/>
      <c r="O447" s="273"/>
      <c r="P447" s="107"/>
      <c r="Q447" s="107"/>
      <c r="R447" s="107"/>
      <c r="S447" s="107"/>
      <c r="T447" s="107"/>
      <c r="U447" s="107"/>
      <c r="V447" s="154"/>
      <c r="W447" s="139"/>
      <c r="X447" s="75"/>
      <c r="Y447" s="67"/>
      <c r="Z447" s="67"/>
      <c r="AA447" s="67"/>
      <c r="AB447" s="67"/>
      <c r="AC447" s="78"/>
      <c r="AD447" s="83"/>
      <c r="AE447" s="83"/>
      <c r="AF447" s="83"/>
      <c r="AG447" s="84"/>
      <c r="AH447" s="166"/>
    </row>
    <row r="448" spans="1:34" ht="6" customHeight="1" thickBot="1">
      <c r="A448" s="249"/>
      <c r="B448" s="294"/>
      <c r="C448" s="297"/>
      <c r="D448" s="300"/>
      <c r="E448" s="251"/>
      <c r="F448" s="254"/>
      <c r="G448" s="254"/>
      <c r="H448" s="257"/>
      <c r="I448" s="294"/>
      <c r="J448" s="297"/>
      <c r="K448" s="300"/>
      <c r="L448" s="259" t="str">
        <f>IF(OR(VLOOKUP(A444,入力シート❷!A:I,5,FALSE)="",VLOOKUP(A444,入力シート❷!A:I,6,FALSE)=""),"入力シート❷に入力してください",VLOOKUP(A444,入力シート❷!A:I,5,FALSE)&amp;"　"&amp;VLOOKUP(A444,入力シート❷!A:I,6,FALSE))</f>
        <v>入力シート❷に入力してください</v>
      </c>
      <c r="M448" s="260"/>
      <c r="N448" s="260"/>
      <c r="O448" s="261"/>
      <c r="P448" s="107"/>
      <c r="Q448" s="107"/>
      <c r="R448" s="107"/>
      <c r="S448" s="107"/>
      <c r="T448" s="107"/>
      <c r="U448" s="107"/>
      <c r="V448" s="136" t="s">
        <v>9</v>
      </c>
      <c r="W448" s="128" t="str">
        <f>IF(VLOOKUP(A444,入力シート❷!A:U,20,FALSE)="","",VLOOKUP(A444,入力シート❷!A:U,20,FALSE))</f>
        <v/>
      </c>
      <c r="X448" s="75"/>
      <c r="Y448" s="67"/>
      <c r="Z448" s="67"/>
      <c r="AA448" s="67"/>
      <c r="AB448" s="67"/>
      <c r="AC448" s="78"/>
      <c r="AD448" s="83"/>
      <c r="AE448" s="83"/>
      <c r="AF448" s="83"/>
      <c r="AG448" s="84"/>
      <c r="AH448" s="167" t="s">
        <v>15</v>
      </c>
    </row>
    <row r="449" spans="1:34" ht="6" customHeight="1" thickBot="1">
      <c r="A449" s="249"/>
      <c r="B449" s="294"/>
      <c r="C449" s="297"/>
      <c r="D449" s="300"/>
      <c r="E449" s="251"/>
      <c r="F449" s="254"/>
      <c r="G449" s="254"/>
      <c r="H449" s="257"/>
      <c r="I449" s="294"/>
      <c r="J449" s="297"/>
      <c r="K449" s="300"/>
      <c r="L449" s="262"/>
      <c r="M449" s="263"/>
      <c r="N449" s="263"/>
      <c r="O449" s="264"/>
      <c r="P449" s="113"/>
      <c r="Q449" s="113"/>
      <c r="R449" s="113"/>
      <c r="S449" s="113"/>
      <c r="T449" s="113"/>
      <c r="U449" s="113"/>
      <c r="V449" s="124"/>
      <c r="W449" s="121"/>
      <c r="X449" s="75"/>
      <c r="Y449" s="67"/>
      <c r="Z449" s="67"/>
      <c r="AA449" s="67"/>
      <c r="AB449" s="67"/>
      <c r="AC449" s="78"/>
      <c r="AD449" s="83"/>
      <c r="AE449" s="83"/>
      <c r="AF449" s="83"/>
      <c r="AG449" s="84"/>
      <c r="AH449" s="165"/>
    </row>
    <row r="450" spans="1:34" ht="6" customHeight="1" thickBot="1">
      <c r="A450" s="249"/>
      <c r="B450" s="294"/>
      <c r="C450" s="297"/>
      <c r="D450" s="300"/>
      <c r="E450" s="251"/>
      <c r="F450" s="254"/>
      <c r="G450" s="254"/>
      <c r="H450" s="257"/>
      <c r="I450" s="294"/>
      <c r="J450" s="297"/>
      <c r="K450" s="300"/>
      <c r="L450" s="262"/>
      <c r="M450" s="263"/>
      <c r="N450" s="263"/>
      <c r="O450" s="264"/>
      <c r="P450" s="114" t="s">
        <v>4</v>
      </c>
      <c r="Q450" s="114" t="s">
        <v>5</v>
      </c>
      <c r="R450" s="114" t="s">
        <v>11</v>
      </c>
      <c r="S450" s="114" t="s">
        <v>12</v>
      </c>
      <c r="T450" s="126" t="s">
        <v>15</v>
      </c>
      <c r="U450" s="16"/>
      <c r="V450" s="124"/>
      <c r="W450" s="121"/>
      <c r="X450" s="75" t="str">
        <f>IF(VLOOKUP(A444,入力シート❷!A:AF,28,FALSE)="","",VLOOKUP(A444,入力シート❷!A:AF,28,FALSE))</f>
        <v/>
      </c>
      <c r="Y450" s="67" t="str">
        <f>IF(VLOOKUP(A444,入力シート❷!A:AF,29,FALSE)="","",VLOOKUP(A444,入力シート❷!A:AF,29,FALSE))</f>
        <v/>
      </c>
      <c r="Z450" s="67" t="str">
        <f>IF(VLOOKUP(A444,入力シート❷!A:AF,30,FALSE)="","",VLOOKUP(A444,入力シート❷!A:AF,30,FALSE))</f>
        <v/>
      </c>
      <c r="AA450" s="67" t="str">
        <f>IF(VLOOKUP(A444,入力シート❷!A:AF,31,FALSE)="","",VLOOKUP(A444,入力シート❷!A:AF,31,FALSE))</f>
        <v/>
      </c>
      <c r="AB450" s="67" t="str">
        <f>IF(VLOOKUP(A444,入力シート❷!A:AF,32,FALSE)="","",VLOOKUP(A444,入力シート❷!A:AF,32,FALSE))</f>
        <v/>
      </c>
      <c r="AC450" s="69"/>
      <c r="AD450" s="83"/>
      <c r="AE450" s="83"/>
      <c r="AF450" s="83"/>
      <c r="AG450" s="84"/>
      <c r="AH450" s="165"/>
    </row>
    <row r="451" spans="1:34" ht="6" customHeight="1" thickBot="1">
      <c r="A451" s="249"/>
      <c r="B451" s="294"/>
      <c r="C451" s="297"/>
      <c r="D451" s="300"/>
      <c r="E451" s="251"/>
      <c r="F451" s="254"/>
      <c r="G451" s="254"/>
      <c r="H451" s="257"/>
      <c r="I451" s="294"/>
      <c r="J451" s="297"/>
      <c r="K451" s="300"/>
      <c r="L451" s="262"/>
      <c r="M451" s="263"/>
      <c r="N451" s="263"/>
      <c r="O451" s="264"/>
      <c r="P451" s="115"/>
      <c r="Q451" s="115"/>
      <c r="R451" s="115"/>
      <c r="S451" s="115"/>
      <c r="T451" s="127"/>
      <c r="U451" s="17"/>
      <c r="V451" s="137"/>
      <c r="W451" s="129"/>
      <c r="X451" s="75"/>
      <c r="Y451" s="67"/>
      <c r="Z451" s="67"/>
      <c r="AA451" s="67"/>
      <c r="AB451" s="67"/>
      <c r="AC451" s="69"/>
      <c r="AD451" s="83"/>
      <c r="AE451" s="83"/>
      <c r="AF451" s="83"/>
      <c r="AG451" s="84"/>
      <c r="AH451" s="166"/>
    </row>
    <row r="452" spans="1:34" ht="6" customHeight="1" thickBot="1">
      <c r="A452" s="249"/>
      <c r="B452" s="294"/>
      <c r="C452" s="297"/>
      <c r="D452" s="300"/>
      <c r="E452" s="251"/>
      <c r="F452" s="254"/>
      <c r="G452" s="254"/>
      <c r="H452" s="257"/>
      <c r="I452" s="294"/>
      <c r="J452" s="297"/>
      <c r="K452" s="300"/>
      <c r="L452" s="262"/>
      <c r="M452" s="263"/>
      <c r="N452" s="263"/>
      <c r="O452" s="264"/>
      <c r="P452" s="107" t="str">
        <f>IF(VLOOKUP(A444,入力シート❷!A:U,14,FALSE)="","",VLOOKUP(A444,入力シート❷!A:U,14,FALSE))</f>
        <v/>
      </c>
      <c r="Q452" s="107" t="str">
        <f>IF(VLOOKUP(A444,入力シート❷!A:U,15,FALSE)="","",VLOOKUP(A444,入力シート❷!A:U,15,FALSE))</f>
        <v/>
      </c>
      <c r="R452" s="107" t="str">
        <f>IF(VLOOKUP(A444,入力シート❷!A:U,16,FALSE)="","",VLOOKUP(A444,入力シート❷!A:U,16,FALSE))</f>
        <v/>
      </c>
      <c r="S452" s="107" t="str">
        <f>IF(VLOOKUP(A444,入力シート❷!A:U,17,FALSE)="","",VLOOKUP(A444,入力シート❷!A:U,17,FALSE))</f>
        <v/>
      </c>
      <c r="T452" s="127"/>
      <c r="U452" s="17"/>
      <c r="V452" s="123" t="s">
        <v>10</v>
      </c>
      <c r="W452" s="120" t="str">
        <f>IF(VLOOKUP(A444,入力シート❷!A:U,21,FALSE)="","",VLOOKUP(A444,入力シート❷!A:U,21,FALSE))</f>
        <v/>
      </c>
      <c r="X452" s="75"/>
      <c r="Y452" s="67"/>
      <c r="Z452" s="67"/>
      <c r="AA452" s="67"/>
      <c r="AB452" s="67"/>
      <c r="AC452" s="69"/>
      <c r="AD452" s="83"/>
      <c r="AE452" s="83"/>
      <c r="AF452" s="83"/>
      <c r="AG452" s="84"/>
      <c r="AH452" s="167" t="s">
        <v>15</v>
      </c>
    </row>
    <row r="453" spans="1:34" ht="6" customHeight="1" thickBot="1">
      <c r="A453" s="249"/>
      <c r="B453" s="294"/>
      <c r="C453" s="297"/>
      <c r="D453" s="300"/>
      <c r="E453" s="251"/>
      <c r="F453" s="254"/>
      <c r="G453" s="254"/>
      <c r="H453" s="257"/>
      <c r="I453" s="294"/>
      <c r="J453" s="297"/>
      <c r="K453" s="300"/>
      <c r="L453" s="262"/>
      <c r="M453" s="263"/>
      <c r="N453" s="263"/>
      <c r="O453" s="264"/>
      <c r="P453" s="107"/>
      <c r="Q453" s="107"/>
      <c r="R453" s="107"/>
      <c r="S453" s="107"/>
      <c r="T453" s="111" t="str">
        <f>VLOOKUP(A444,■■■!A:BN,66)</f>
        <v/>
      </c>
      <c r="U453" s="118">
        <f>VLOOKUP(A444,■■■!A:BA,53)</f>
        <v>0</v>
      </c>
      <c r="V453" s="124"/>
      <c r="W453" s="121"/>
      <c r="X453" s="75"/>
      <c r="Y453" s="67"/>
      <c r="Z453" s="67"/>
      <c r="AA453" s="67"/>
      <c r="AB453" s="67"/>
      <c r="AC453" s="69"/>
      <c r="AD453" s="83"/>
      <c r="AE453" s="83"/>
      <c r="AF453" s="83"/>
      <c r="AG453" s="84"/>
      <c r="AH453" s="165"/>
    </row>
    <row r="454" spans="1:34" ht="6" customHeight="1" thickBot="1">
      <c r="A454" s="249"/>
      <c r="B454" s="294"/>
      <c r="C454" s="297"/>
      <c r="D454" s="300"/>
      <c r="E454" s="251"/>
      <c r="F454" s="254"/>
      <c r="G454" s="254"/>
      <c r="H454" s="257"/>
      <c r="I454" s="294"/>
      <c r="J454" s="297"/>
      <c r="K454" s="300"/>
      <c r="L454" s="262"/>
      <c r="M454" s="263"/>
      <c r="N454" s="263"/>
      <c r="O454" s="264"/>
      <c r="P454" s="107"/>
      <c r="Q454" s="107"/>
      <c r="R454" s="107"/>
      <c r="S454" s="107"/>
      <c r="T454" s="111"/>
      <c r="U454" s="118"/>
      <c r="V454" s="124"/>
      <c r="W454" s="121"/>
      <c r="X454" s="75"/>
      <c r="Y454" s="67"/>
      <c r="Z454" s="67"/>
      <c r="AA454" s="67"/>
      <c r="AB454" s="67"/>
      <c r="AC454" s="69"/>
      <c r="AD454" s="83"/>
      <c r="AE454" s="83"/>
      <c r="AF454" s="83"/>
      <c r="AG454" s="84"/>
      <c r="AH454" s="165"/>
    </row>
    <row r="455" spans="1:34" ht="6" customHeight="1" thickBot="1">
      <c r="A455" s="249"/>
      <c r="B455" s="295"/>
      <c r="C455" s="298"/>
      <c r="D455" s="301"/>
      <c r="E455" s="252"/>
      <c r="F455" s="255"/>
      <c r="G455" s="255"/>
      <c r="H455" s="258"/>
      <c r="I455" s="295"/>
      <c r="J455" s="298"/>
      <c r="K455" s="301"/>
      <c r="L455" s="265"/>
      <c r="M455" s="266"/>
      <c r="N455" s="266"/>
      <c r="O455" s="267"/>
      <c r="P455" s="108"/>
      <c r="Q455" s="108"/>
      <c r="R455" s="108"/>
      <c r="S455" s="108"/>
      <c r="T455" s="112"/>
      <c r="U455" s="119"/>
      <c r="V455" s="125"/>
      <c r="W455" s="122"/>
      <c r="X455" s="76"/>
      <c r="Y455" s="68"/>
      <c r="Z455" s="68"/>
      <c r="AA455" s="68"/>
      <c r="AB455" s="68"/>
      <c r="AC455" s="70"/>
      <c r="AD455" s="85"/>
      <c r="AE455" s="85"/>
      <c r="AF455" s="85"/>
      <c r="AG455" s="86"/>
      <c r="AH455" s="168"/>
    </row>
    <row r="456" spans="1:34" ht="6" customHeight="1">
      <c r="AF456" s="291"/>
      <c r="AG456" s="291"/>
      <c r="AH456" s="291"/>
    </row>
    <row r="457" spans="1:34" ht="6" customHeight="1" thickBot="1">
      <c r="A457" s="332" t="s">
        <v>159</v>
      </c>
      <c r="B457" s="332"/>
      <c r="C457" s="332"/>
      <c r="D457" s="332"/>
      <c r="E457" s="332"/>
      <c r="F457" s="332"/>
      <c r="G457" s="332"/>
      <c r="H457" s="332"/>
      <c r="I457" s="332"/>
      <c r="J457" s="332"/>
      <c r="K457" s="332"/>
      <c r="L457" s="290" t="s">
        <v>16</v>
      </c>
      <c r="M457" s="302" t="str">
        <f>IF(入力シート❶!$B$1="","入力シート❶に入力",入力シート❶!$B$1)</f>
        <v>入力シート❶に入力</v>
      </c>
      <c r="N457" s="303"/>
      <c r="O457" s="304"/>
      <c r="P457" s="141" t="str">
        <f>IF(入力シート❶!$B$2="","入力シート❶に入力",入力シート❶!$B$2)</f>
        <v>入力シート❶に入力</v>
      </c>
      <c r="Q457" s="142"/>
      <c r="R457" s="142"/>
      <c r="S457" s="142"/>
      <c r="T457" s="142"/>
      <c r="U457" s="143"/>
      <c r="V457" s="140" t="s">
        <v>18</v>
      </c>
      <c r="W457" s="88" t="str">
        <f>IF(入力シート❶!$B$3="","入力シート❶に入力",入力シート❶!$B$3)</f>
        <v>入力シート❶に入力</v>
      </c>
      <c r="X457" s="88"/>
      <c r="Y457" s="88"/>
      <c r="Z457" s="88"/>
      <c r="AA457" s="88"/>
      <c r="AB457" s="88"/>
      <c r="AC457" s="88"/>
      <c r="AD457" s="88"/>
      <c r="AE457" s="88"/>
      <c r="AF457" s="292"/>
      <c r="AG457" s="292"/>
      <c r="AH457" s="292"/>
    </row>
    <row r="458" spans="1:34" ht="6" customHeight="1">
      <c r="A458" s="332"/>
      <c r="B458" s="332"/>
      <c r="C458" s="332"/>
      <c r="D458" s="332"/>
      <c r="E458" s="332"/>
      <c r="F458" s="332"/>
      <c r="G458" s="332"/>
      <c r="H458" s="332"/>
      <c r="I458" s="332"/>
      <c r="J458" s="332"/>
      <c r="K458" s="332"/>
      <c r="L458" s="290"/>
      <c r="M458" s="305"/>
      <c r="N458" s="79"/>
      <c r="O458" s="306"/>
      <c r="P458" s="144"/>
      <c r="Q458" s="140"/>
      <c r="R458" s="140"/>
      <c r="S458" s="140"/>
      <c r="T458" s="140"/>
      <c r="U458" s="145"/>
      <c r="V458" s="79"/>
      <c r="W458" s="88"/>
      <c r="X458" s="88"/>
      <c r="Y458" s="88"/>
      <c r="Z458" s="88"/>
      <c r="AA458" s="88"/>
      <c r="AB458" s="88"/>
      <c r="AC458" s="88"/>
      <c r="AD458" s="88"/>
      <c r="AE458" s="88"/>
      <c r="AG458" s="310" t="s">
        <v>19</v>
      </c>
      <c r="AH458" s="311"/>
    </row>
    <row r="459" spans="1:34" ht="6" customHeight="1">
      <c r="A459" s="332"/>
      <c r="B459" s="332"/>
      <c r="C459" s="332"/>
      <c r="D459" s="332"/>
      <c r="E459" s="332"/>
      <c r="F459" s="332"/>
      <c r="G459" s="332"/>
      <c r="H459" s="332"/>
      <c r="I459" s="332"/>
      <c r="J459" s="332"/>
      <c r="K459" s="332"/>
      <c r="L459" s="290"/>
      <c r="M459" s="305"/>
      <c r="N459" s="79"/>
      <c r="O459" s="306"/>
      <c r="P459" s="144"/>
      <c r="Q459" s="140"/>
      <c r="R459" s="140"/>
      <c r="S459" s="140"/>
      <c r="T459" s="140"/>
      <c r="U459" s="145"/>
      <c r="V459" s="79"/>
      <c r="W459" s="88"/>
      <c r="X459" s="88"/>
      <c r="Y459" s="88"/>
      <c r="Z459" s="88"/>
      <c r="AA459" s="88"/>
      <c r="AB459" s="88"/>
      <c r="AC459" s="88"/>
      <c r="AD459" s="88"/>
      <c r="AE459" s="88"/>
      <c r="AG459" s="312"/>
      <c r="AH459" s="313"/>
    </row>
    <row r="460" spans="1:34" ht="6" customHeight="1">
      <c r="A460" s="332"/>
      <c r="B460" s="332"/>
      <c r="C460" s="332"/>
      <c r="D460" s="332"/>
      <c r="E460" s="332"/>
      <c r="F460" s="332"/>
      <c r="G460" s="332"/>
      <c r="H460" s="332"/>
      <c r="I460" s="332"/>
      <c r="J460" s="332"/>
      <c r="K460" s="332"/>
      <c r="L460" s="290"/>
      <c r="M460" s="307"/>
      <c r="N460" s="308"/>
      <c r="O460" s="309"/>
      <c r="P460" s="146"/>
      <c r="Q460" s="147"/>
      <c r="R460" s="147"/>
      <c r="S460" s="147"/>
      <c r="T460" s="147"/>
      <c r="U460" s="148"/>
      <c r="V460" s="79"/>
      <c r="W460" s="88"/>
      <c r="X460" s="88"/>
      <c r="Y460" s="88"/>
      <c r="Z460" s="88"/>
      <c r="AA460" s="88"/>
      <c r="AB460" s="88"/>
      <c r="AC460" s="88"/>
      <c r="AD460" s="88"/>
      <c r="AE460" s="88"/>
      <c r="AG460" s="312"/>
      <c r="AH460" s="313"/>
    </row>
    <row r="461" spans="1:34" ht="6" customHeight="1">
      <c r="A461" s="332"/>
      <c r="B461" s="332"/>
      <c r="C461" s="332"/>
      <c r="D461" s="332"/>
      <c r="E461" s="332"/>
      <c r="F461" s="332"/>
      <c r="G461" s="332"/>
      <c r="H461" s="332"/>
      <c r="I461" s="332"/>
      <c r="J461" s="332"/>
      <c r="K461" s="332"/>
      <c r="L461" s="9"/>
      <c r="M461" s="9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29"/>
      <c r="AB461" s="35"/>
      <c r="AC461" s="10"/>
      <c r="AD461" s="10"/>
      <c r="AE461" s="10"/>
      <c r="AG461" s="312"/>
      <c r="AH461" s="313"/>
    </row>
    <row r="462" spans="1:34" ht="6" customHeight="1">
      <c r="A462" s="332"/>
      <c r="B462" s="332"/>
      <c r="C462" s="332"/>
      <c r="D462" s="332"/>
      <c r="E462" s="332"/>
      <c r="F462" s="332"/>
      <c r="G462" s="332"/>
      <c r="H462" s="332"/>
      <c r="I462" s="332"/>
      <c r="J462" s="332"/>
      <c r="K462" s="332"/>
      <c r="L462" s="290" t="s">
        <v>17</v>
      </c>
      <c r="M462" s="287" t="str">
        <f>IF(入力シート❶!$B$4="","入力シート❶に入力",入力シート❶!$B$4)</f>
        <v>入力シート❶に入力</v>
      </c>
      <c r="N462" s="287"/>
      <c r="O462" s="287"/>
      <c r="P462" s="287"/>
      <c r="Q462" s="288" t="s">
        <v>20</v>
      </c>
      <c r="R462" s="2"/>
      <c r="S462" s="2"/>
      <c r="T462" s="289" t="s">
        <v>40</v>
      </c>
      <c r="U462" s="289"/>
      <c r="V462" s="289"/>
      <c r="W462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462" s="316"/>
      <c r="Y462" s="316"/>
      <c r="Z462" s="316"/>
      <c r="AA462" s="316"/>
      <c r="AB462" s="316"/>
      <c r="AC462" s="316"/>
      <c r="AD462" s="3"/>
      <c r="AE462" s="3"/>
      <c r="AG462" s="312"/>
      <c r="AH462" s="313"/>
    </row>
    <row r="463" spans="1:34" ht="6" customHeight="1">
      <c r="A463" s="332"/>
      <c r="B463" s="332"/>
      <c r="C463" s="332"/>
      <c r="D463" s="332"/>
      <c r="E463" s="332"/>
      <c r="F463" s="332"/>
      <c r="G463" s="332"/>
      <c r="H463" s="332"/>
      <c r="I463" s="332"/>
      <c r="J463" s="332"/>
      <c r="K463" s="332"/>
      <c r="L463" s="290"/>
      <c r="M463" s="287"/>
      <c r="N463" s="287"/>
      <c r="O463" s="287"/>
      <c r="P463" s="287"/>
      <c r="Q463" s="288"/>
      <c r="R463" s="2"/>
      <c r="S463" s="2"/>
      <c r="T463" s="289"/>
      <c r="U463" s="289"/>
      <c r="V463" s="289"/>
      <c r="W463" s="316"/>
      <c r="X463" s="316"/>
      <c r="Y463" s="316"/>
      <c r="Z463" s="316"/>
      <c r="AA463" s="316"/>
      <c r="AB463" s="316"/>
      <c r="AC463" s="316"/>
      <c r="AD463" s="3"/>
      <c r="AE463" s="3"/>
      <c r="AG463" s="312"/>
      <c r="AH463" s="313"/>
    </row>
    <row r="464" spans="1:34" ht="6" customHeight="1">
      <c r="A464" s="332"/>
      <c r="B464" s="332"/>
      <c r="C464" s="332"/>
      <c r="D464" s="332"/>
      <c r="E464" s="332"/>
      <c r="F464" s="332"/>
      <c r="G464" s="332"/>
      <c r="H464" s="332"/>
      <c r="I464" s="332"/>
      <c r="J464" s="332"/>
      <c r="K464" s="332"/>
      <c r="L464" s="290"/>
      <c r="M464" s="287"/>
      <c r="N464" s="287"/>
      <c r="O464" s="287"/>
      <c r="P464" s="287"/>
      <c r="Q464" s="288"/>
      <c r="R464" s="2"/>
      <c r="S464" s="2"/>
      <c r="T464" s="289"/>
      <c r="U464" s="289"/>
      <c r="V464" s="289"/>
      <c r="W464" s="316"/>
      <c r="X464" s="316"/>
      <c r="Y464" s="316"/>
      <c r="Z464" s="316"/>
      <c r="AA464" s="316"/>
      <c r="AB464" s="316"/>
      <c r="AC464" s="316"/>
      <c r="AD464" s="3"/>
      <c r="AE464" s="3"/>
      <c r="AG464" s="312"/>
      <c r="AH464" s="313"/>
    </row>
    <row r="465" spans="1:34" ht="6" customHeight="1" thickBot="1">
      <c r="A465" s="332"/>
      <c r="B465" s="332"/>
      <c r="C465" s="332"/>
      <c r="D465" s="332"/>
      <c r="E465" s="332"/>
      <c r="F465" s="332"/>
      <c r="G465" s="332"/>
      <c r="H465" s="332"/>
      <c r="I465" s="332"/>
      <c r="J465" s="332"/>
      <c r="K465" s="332"/>
      <c r="L465" s="290"/>
      <c r="M465" s="287"/>
      <c r="N465" s="287"/>
      <c r="O465" s="287"/>
      <c r="P465" s="287"/>
      <c r="Q465" s="288"/>
      <c r="R465" s="2"/>
      <c r="S465" s="2"/>
      <c r="T465" s="289"/>
      <c r="U465" s="289"/>
      <c r="V465" s="289"/>
      <c r="W465" s="316"/>
      <c r="X465" s="316"/>
      <c r="Y465" s="316"/>
      <c r="Z465" s="316"/>
      <c r="AA465" s="316"/>
      <c r="AB465" s="316"/>
      <c r="AC465" s="316"/>
      <c r="AD465" s="3"/>
      <c r="AE465" s="3"/>
      <c r="AG465" s="314"/>
      <c r="AH465" s="315"/>
    </row>
    <row r="466" spans="1:34" ht="6" customHeight="1">
      <c r="A466" s="199" t="s">
        <v>117</v>
      </c>
      <c r="B466" s="199"/>
      <c r="C466" s="199"/>
      <c r="D466" s="199"/>
      <c r="E466" s="199"/>
      <c r="F466" s="199"/>
      <c r="G466" s="199"/>
      <c r="H466" s="199"/>
      <c r="I466" s="199"/>
      <c r="J466" s="199"/>
      <c r="K466" s="199"/>
      <c r="L466" s="199"/>
      <c r="M466" s="199"/>
      <c r="N466" s="199"/>
      <c r="O466" s="199"/>
      <c r="P466" s="199"/>
      <c r="Q466" s="199"/>
      <c r="R466" s="199"/>
      <c r="S466" s="201" t="s">
        <v>24</v>
      </c>
      <c r="T466" s="201"/>
      <c r="U466" s="201"/>
      <c r="V466" s="201"/>
      <c r="W466" s="201"/>
      <c r="X466" s="201"/>
      <c r="Y466" s="201"/>
      <c r="Z466" s="201"/>
      <c r="AA466" s="30"/>
      <c r="AB466" s="33"/>
      <c r="AC466" s="79" t="s">
        <v>22</v>
      </c>
      <c r="AD466" s="79"/>
      <c r="AE466" s="79"/>
      <c r="AF466" s="160" t="s">
        <v>23</v>
      </c>
      <c r="AG466" s="160"/>
      <c r="AH466" s="160"/>
    </row>
    <row r="467" spans="1:34" ht="6" customHeight="1">
      <c r="A467" s="199"/>
      <c r="B467" s="199"/>
      <c r="C467" s="199"/>
      <c r="D467" s="199"/>
      <c r="E467" s="199"/>
      <c r="F467" s="199"/>
      <c r="G467" s="199"/>
      <c r="H467" s="199"/>
      <c r="I467" s="199"/>
      <c r="J467" s="199"/>
      <c r="K467" s="199"/>
      <c r="L467" s="199"/>
      <c r="M467" s="199"/>
      <c r="N467" s="199"/>
      <c r="O467" s="199"/>
      <c r="P467" s="199"/>
      <c r="Q467" s="199"/>
      <c r="R467" s="199"/>
      <c r="S467" s="201"/>
      <c r="T467" s="201"/>
      <c r="U467" s="201"/>
      <c r="V467" s="201"/>
      <c r="W467" s="201"/>
      <c r="X467" s="201"/>
      <c r="Y467" s="201"/>
      <c r="Z467" s="201"/>
      <c r="AA467" s="30"/>
      <c r="AB467" s="33"/>
      <c r="AC467" s="79"/>
      <c r="AD467" s="79"/>
      <c r="AE467" s="79"/>
      <c r="AF467" s="160"/>
      <c r="AG467" s="160"/>
      <c r="AH467" s="160"/>
    </row>
    <row r="468" spans="1:34" ht="6" customHeight="1" thickBot="1">
      <c r="A468" s="200"/>
      <c r="B468" s="200"/>
      <c r="C468" s="200"/>
      <c r="D468" s="200"/>
      <c r="E468" s="200"/>
      <c r="F468" s="200"/>
      <c r="G468" s="200"/>
      <c r="H468" s="200"/>
      <c r="I468" s="200"/>
      <c r="J468" s="200"/>
      <c r="K468" s="200"/>
      <c r="L468" s="200"/>
      <c r="M468" s="200"/>
      <c r="N468" s="200"/>
      <c r="O468" s="200"/>
      <c r="P468" s="200"/>
      <c r="Q468" s="200"/>
      <c r="R468" s="200"/>
      <c r="S468" s="202"/>
      <c r="T468" s="202"/>
      <c r="U468" s="202"/>
      <c r="V468" s="202"/>
      <c r="W468" s="202"/>
      <c r="X468" s="202"/>
      <c r="Y468" s="202"/>
      <c r="Z468" s="202"/>
      <c r="AA468" s="31"/>
      <c r="AB468" s="34"/>
      <c r="AC468" s="80"/>
      <c r="AD468" s="80"/>
      <c r="AE468" s="80"/>
      <c r="AF468" s="161"/>
      <c r="AG468" s="161"/>
      <c r="AH468" s="161"/>
    </row>
    <row r="469" spans="1:34" ht="6" customHeight="1" thickBot="1">
      <c r="A469" s="203"/>
      <c r="B469" s="98" t="s">
        <v>57</v>
      </c>
      <c r="C469" s="99"/>
      <c r="D469" s="100"/>
      <c r="E469" s="204" t="s">
        <v>58</v>
      </c>
      <c r="F469" s="92"/>
      <c r="G469" s="92"/>
      <c r="H469" s="205"/>
      <c r="I469" s="98" t="s">
        <v>59</v>
      </c>
      <c r="J469" s="99"/>
      <c r="K469" s="100"/>
      <c r="L469" s="98" t="s">
        <v>60</v>
      </c>
      <c r="M469" s="207"/>
      <c r="N469" s="207"/>
      <c r="O469" s="189"/>
      <c r="P469" s="149" t="s">
        <v>61</v>
      </c>
      <c r="Q469" s="150"/>
      <c r="R469" s="150"/>
      <c r="S469" s="150"/>
      <c r="T469" s="150"/>
      <c r="U469" s="150"/>
      <c r="V469" s="98" t="s">
        <v>62</v>
      </c>
      <c r="W469" s="189"/>
      <c r="X469" s="98" t="s">
        <v>63</v>
      </c>
      <c r="Y469" s="99"/>
      <c r="Z469" s="99"/>
      <c r="AA469" s="99"/>
      <c r="AB469" s="99"/>
      <c r="AC469" s="100"/>
      <c r="AD469" s="98" t="s">
        <v>89</v>
      </c>
      <c r="AE469" s="99"/>
      <c r="AF469" s="99"/>
      <c r="AG469" s="100"/>
      <c r="AH469" s="169"/>
    </row>
    <row r="470" spans="1:34" ht="6" customHeight="1" thickBot="1">
      <c r="A470" s="203"/>
      <c r="B470" s="101"/>
      <c r="C470" s="102"/>
      <c r="D470" s="103"/>
      <c r="E470" s="89"/>
      <c r="F470" s="71"/>
      <c r="G470" s="71"/>
      <c r="H470" s="206"/>
      <c r="I470" s="101"/>
      <c r="J470" s="102"/>
      <c r="K470" s="103"/>
      <c r="L470" s="190"/>
      <c r="M470" s="208"/>
      <c r="N470" s="208"/>
      <c r="O470" s="191"/>
      <c r="P470" s="151"/>
      <c r="Q470" s="151"/>
      <c r="R470" s="151"/>
      <c r="S470" s="151"/>
      <c r="T470" s="151"/>
      <c r="U470" s="151"/>
      <c r="V470" s="190"/>
      <c r="W470" s="191"/>
      <c r="X470" s="101"/>
      <c r="Y470" s="102"/>
      <c r="Z470" s="102"/>
      <c r="AA470" s="102"/>
      <c r="AB470" s="102"/>
      <c r="AC470" s="103"/>
      <c r="AD470" s="101"/>
      <c r="AE470" s="102"/>
      <c r="AF470" s="102"/>
      <c r="AG470" s="103"/>
      <c r="AH470" s="170"/>
    </row>
    <row r="471" spans="1:34" ht="6" customHeight="1" thickBot="1">
      <c r="A471" s="203"/>
      <c r="B471" s="101"/>
      <c r="C471" s="102"/>
      <c r="D471" s="103"/>
      <c r="E471" s="89"/>
      <c r="F471" s="71"/>
      <c r="G471" s="71"/>
      <c r="H471" s="206"/>
      <c r="I471" s="101"/>
      <c r="J471" s="102"/>
      <c r="K471" s="103"/>
      <c r="L471" s="190"/>
      <c r="M471" s="208"/>
      <c r="N471" s="208"/>
      <c r="O471" s="191"/>
      <c r="P471" s="152"/>
      <c r="Q471" s="152"/>
      <c r="R471" s="152"/>
      <c r="S471" s="152"/>
      <c r="T471" s="152"/>
      <c r="U471" s="152"/>
      <c r="V471" s="190"/>
      <c r="W471" s="191"/>
      <c r="X471" s="101"/>
      <c r="Y471" s="102"/>
      <c r="Z471" s="102"/>
      <c r="AA471" s="102"/>
      <c r="AB471" s="102"/>
      <c r="AC471" s="103"/>
      <c r="AD471" s="101"/>
      <c r="AE471" s="102"/>
      <c r="AF471" s="102"/>
      <c r="AG471" s="103"/>
      <c r="AH471" s="170"/>
    </row>
    <row r="472" spans="1:34" ht="6" customHeight="1" thickBot="1">
      <c r="A472" s="203"/>
      <c r="B472" s="101"/>
      <c r="C472" s="102"/>
      <c r="D472" s="103"/>
      <c r="E472" s="89"/>
      <c r="F472" s="71"/>
      <c r="G472" s="71"/>
      <c r="H472" s="206"/>
      <c r="I472" s="101"/>
      <c r="J472" s="102"/>
      <c r="K472" s="103"/>
      <c r="L472" s="190"/>
      <c r="M472" s="208"/>
      <c r="N472" s="208"/>
      <c r="O472" s="191"/>
      <c r="P472" s="152"/>
      <c r="Q472" s="152"/>
      <c r="R472" s="152"/>
      <c r="S472" s="152"/>
      <c r="T472" s="152"/>
      <c r="U472" s="152"/>
      <c r="V472" s="190"/>
      <c r="W472" s="191"/>
      <c r="X472" s="101"/>
      <c r="Y472" s="102"/>
      <c r="Z472" s="102"/>
      <c r="AA472" s="102"/>
      <c r="AB472" s="102"/>
      <c r="AC472" s="103"/>
      <c r="AD472" s="101"/>
      <c r="AE472" s="102"/>
      <c r="AF472" s="102"/>
      <c r="AG472" s="103"/>
      <c r="AH472" s="170"/>
    </row>
    <row r="473" spans="1:34" ht="6" customHeight="1" thickBot="1">
      <c r="A473" s="203"/>
      <c r="B473" s="101"/>
      <c r="C473" s="102"/>
      <c r="D473" s="103"/>
      <c r="E473" s="89"/>
      <c r="F473" s="71"/>
      <c r="G473" s="71"/>
      <c r="H473" s="206"/>
      <c r="I473" s="101"/>
      <c r="J473" s="102"/>
      <c r="K473" s="103"/>
      <c r="L473" s="190"/>
      <c r="M473" s="208"/>
      <c r="N473" s="208"/>
      <c r="O473" s="191"/>
      <c r="P473" s="152"/>
      <c r="Q473" s="152"/>
      <c r="R473" s="152"/>
      <c r="S473" s="152"/>
      <c r="T473" s="152"/>
      <c r="U473" s="152"/>
      <c r="V473" s="190"/>
      <c r="W473" s="191"/>
      <c r="X473" s="101"/>
      <c r="Y473" s="102"/>
      <c r="Z473" s="102"/>
      <c r="AA473" s="102"/>
      <c r="AB473" s="102"/>
      <c r="AC473" s="103"/>
      <c r="AD473" s="101"/>
      <c r="AE473" s="102"/>
      <c r="AF473" s="102"/>
      <c r="AG473" s="103"/>
      <c r="AH473" s="170"/>
    </row>
    <row r="474" spans="1:34" ht="6" customHeight="1" thickBot="1">
      <c r="A474" s="203"/>
      <c r="B474" s="101"/>
      <c r="C474" s="102"/>
      <c r="D474" s="103"/>
      <c r="E474" s="178" t="s">
        <v>21</v>
      </c>
      <c r="F474" s="179"/>
      <c r="G474" s="180"/>
      <c r="H474" s="175" t="s">
        <v>107</v>
      </c>
      <c r="I474" s="101"/>
      <c r="J474" s="102"/>
      <c r="K474" s="103"/>
      <c r="L474" s="190"/>
      <c r="M474" s="208"/>
      <c r="N474" s="208"/>
      <c r="O474" s="191"/>
      <c r="P474" s="152"/>
      <c r="Q474" s="152"/>
      <c r="R474" s="152"/>
      <c r="S474" s="152"/>
      <c r="T474" s="152"/>
      <c r="U474" s="152"/>
      <c r="V474" s="190"/>
      <c r="W474" s="191"/>
      <c r="X474" s="101"/>
      <c r="Y474" s="102"/>
      <c r="Z474" s="102"/>
      <c r="AA474" s="102"/>
      <c r="AB474" s="102"/>
      <c r="AC474" s="103"/>
      <c r="AD474" s="101"/>
      <c r="AE474" s="102"/>
      <c r="AF474" s="102"/>
      <c r="AG474" s="103"/>
      <c r="AH474" s="170"/>
    </row>
    <row r="475" spans="1:34" ht="6" customHeight="1" thickBot="1">
      <c r="A475" s="203"/>
      <c r="B475" s="101"/>
      <c r="C475" s="102"/>
      <c r="D475" s="103"/>
      <c r="E475" s="181"/>
      <c r="F475" s="182"/>
      <c r="G475" s="183"/>
      <c r="H475" s="176"/>
      <c r="I475" s="101"/>
      <c r="J475" s="102"/>
      <c r="K475" s="103"/>
      <c r="L475" s="190"/>
      <c r="M475" s="208"/>
      <c r="N475" s="208"/>
      <c r="O475" s="191"/>
      <c r="P475" s="152"/>
      <c r="Q475" s="152"/>
      <c r="R475" s="152"/>
      <c r="S475" s="152"/>
      <c r="T475" s="152"/>
      <c r="U475" s="152"/>
      <c r="V475" s="190"/>
      <c r="W475" s="191"/>
      <c r="X475" s="101"/>
      <c r="Y475" s="102"/>
      <c r="Z475" s="102"/>
      <c r="AA475" s="102"/>
      <c r="AB475" s="102"/>
      <c r="AC475" s="103"/>
      <c r="AD475" s="101"/>
      <c r="AE475" s="102"/>
      <c r="AF475" s="102"/>
      <c r="AG475" s="103"/>
      <c r="AH475" s="170"/>
    </row>
    <row r="476" spans="1:34" ht="6" customHeight="1" thickBot="1">
      <c r="A476" s="203"/>
      <c r="B476" s="104"/>
      <c r="C476" s="105"/>
      <c r="D476" s="106"/>
      <c r="E476" s="184"/>
      <c r="F476" s="185"/>
      <c r="G476" s="186"/>
      <c r="H476" s="177"/>
      <c r="I476" s="104"/>
      <c r="J476" s="105"/>
      <c r="K476" s="106"/>
      <c r="L476" s="209"/>
      <c r="M476" s="210"/>
      <c r="N476" s="210"/>
      <c r="O476" s="211"/>
      <c r="P476" s="152"/>
      <c r="Q476" s="152"/>
      <c r="R476" s="152"/>
      <c r="S476" s="152"/>
      <c r="T476" s="152"/>
      <c r="U476" s="152"/>
      <c r="V476" s="190"/>
      <c r="W476" s="191"/>
      <c r="X476" s="104"/>
      <c r="Y476" s="105"/>
      <c r="Z476" s="105"/>
      <c r="AA476" s="105"/>
      <c r="AB476" s="105"/>
      <c r="AC476" s="106"/>
      <c r="AD476" s="104"/>
      <c r="AE476" s="105"/>
      <c r="AF476" s="105"/>
      <c r="AG476" s="106"/>
      <c r="AH476" s="171"/>
    </row>
    <row r="477" spans="1:34" ht="6" customHeight="1" thickBot="1">
      <c r="A477" s="192" t="s">
        <v>41</v>
      </c>
      <c r="B477" s="323" t="s">
        <v>102</v>
      </c>
      <c r="C477" s="326" t="s">
        <v>65</v>
      </c>
      <c r="D477" s="329" t="s">
        <v>65</v>
      </c>
      <c r="E477" s="193" t="s">
        <v>108</v>
      </c>
      <c r="F477" s="196"/>
      <c r="G477" s="196"/>
      <c r="H477" s="213"/>
      <c r="I477" s="323"/>
      <c r="J477" s="326" t="s">
        <v>64</v>
      </c>
      <c r="K477" s="329" t="s">
        <v>65</v>
      </c>
      <c r="L477" s="216" t="s">
        <v>13</v>
      </c>
      <c r="M477" s="217"/>
      <c r="N477" s="222" t="s">
        <v>56</v>
      </c>
      <c r="O477" s="225"/>
      <c r="P477" s="109" t="s">
        <v>0</v>
      </c>
      <c r="Q477" s="109" t="s">
        <v>1</v>
      </c>
      <c r="R477" s="109" t="s">
        <v>2</v>
      </c>
      <c r="S477" s="109" t="s">
        <v>3</v>
      </c>
      <c r="T477" s="109" t="s">
        <v>6</v>
      </c>
      <c r="U477" s="109" t="s">
        <v>7</v>
      </c>
      <c r="V477" s="130" t="s">
        <v>8</v>
      </c>
      <c r="W477" s="133">
        <v>1</v>
      </c>
      <c r="X477" s="91" t="s">
        <v>78</v>
      </c>
      <c r="Y477" s="92"/>
      <c r="Z477" s="92"/>
      <c r="AA477" s="93"/>
      <c r="AB477" s="36"/>
      <c r="AC477" s="205" t="s">
        <v>85</v>
      </c>
      <c r="AD477" s="317" t="s">
        <v>88</v>
      </c>
      <c r="AE477" s="317"/>
      <c r="AF477" s="317"/>
      <c r="AG477" s="318"/>
      <c r="AH477" s="162" t="s">
        <v>15</v>
      </c>
    </row>
    <row r="478" spans="1:34" ht="6" customHeight="1" thickBot="1">
      <c r="A478" s="192"/>
      <c r="B478" s="324"/>
      <c r="C478" s="327"/>
      <c r="D478" s="330"/>
      <c r="E478" s="194"/>
      <c r="F478" s="197"/>
      <c r="G478" s="197"/>
      <c r="H478" s="214"/>
      <c r="I478" s="324"/>
      <c r="J478" s="327"/>
      <c r="K478" s="330"/>
      <c r="L478" s="218"/>
      <c r="M478" s="219"/>
      <c r="N478" s="223"/>
      <c r="O478" s="226"/>
      <c r="P478" s="110"/>
      <c r="Q478" s="110"/>
      <c r="R478" s="110"/>
      <c r="S478" s="110"/>
      <c r="T478" s="110"/>
      <c r="U478" s="110"/>
      <c r="V478" s="131"/>
      <c r="W478" s="134"/>
      <c r="X478" s="89"/>
      <c r="Y478" s="71"/>
      <c r="Z478" s="71"/>
      <c r="AA478" s="94"/>
      <c r="AB478" s="37"/>
      <c r="AC478" s="206"/>
      <c r="AD478" s="319"/>
      <c r="AE478" s="319"/>
      <c r="AF478" s="319"/>
      <c r="AG478" s="320"/>
      <c r="AH478" s="163"/>
    </row>
    <row r="479" spans="1:34" ht="6" customHeight="1" thickBot="1">
      <c r="A479" s="192"/>
      <c r="B479" s="324"/>
      <c r="C479" s="327"/>
      <c r="D479" s="330"/>
      <c r="E479" s="194"/>
      <c r="F479" s="197"/>
      <c r="G479" s="197"/>
      <c r="H479" s="214"/>
      <c r="I479" s="324"/>
      <c r="J479" s="327"/>
      <c r="K479" s="330"/>
      <c r="L479" s="218"/>
      <c r="M479" s="219"/>
      <c r="N479" s="223"/>
      <c r="O479" s="226"/>
      <c r="P479" s="116">
        <v>5</v>
      </c>
      <c r="Q479" s="116">
        <v>4</v>
      </c>
      <c r="R479" s="116">
        <v>4</v>
      </c>
      <c r="S479" s="116">
        <v>4</v>
      </c>
      <c r="T479" s="116">
        <v>4</v>
      </c>
      <c r="U479" s="116">
        <v>21</v>
      </c>
      <c r="V479" s="131"/>
      <c r="W479" s="134"/>
      <c r="X479" s="89"/>
      <c r="Y479" s="71"/>
      <c r="Z479" s="71"/>
      <c r="AA479" s="94"/>
      <c r="AB479" s="37"/>
      <c r="AC479" s="206"/>
      <c r="AD479" s="319"/>
      <c r="AE479" s="319"/>
      <c r="AF479" s="319"/>
      <c r="AG479" s="320"/>
      <c r="AH479" s="163"/>
    </row>
    <row r="480" spans="1:34" ht="6" customHeight="1" thickBot="1">
      <c r="A480" s="192"/>
      <c r="B480" s="324"/>
      <c r="C480" s="327"/>
      <c r="D480" s="330"/>
      <c r="E480" s="194"/>
      <c r="F480" s="197"/>
      <c r="G480" s="197"/>
      <c r="H480" s="214"/>
      <c r="I480" s="324"/>
      <c r="J480" s="327"/>
      <c r="K480" s="330"/>
      <c r="L480" s="220"/>
      <c r="M480" s="221"/>
      <c r="N480" s="224"/>
      <c r="O480" s="227"/>
      <c r="P480" s="116"/>
      <c r="Q480" s="116"/>
      <c r="R480" s="116"/>
      <c r="S480" s="116"/>
      <c r="T480" s="116"/>
      <c r="U480" s="116"/>
      <c r="V480" s="132"/>
      <c r="W480" s="135"/>
      <c r="X480" s="89"/>
      <c r="Y480" s="71"/>
      <c r="Z480" s="71"/>
      <c r="AA480" s="94"/>
      <c r="AB480" s="37"/>
      <c r="AC480" s="206"/>
      <c r="AD480" s="319"/>
      <c r="AE480" s="319"/>
      <c r="AF480" s="319"/>
      <c r="AG480" s="320"/>
      <c r="AH480" s="163"/>
    </row>
    <row r="481" spans="1:34" ht="6" customHeight="1" thickBot="1">
      <c r="A481" s="192"/>
      <c r="B481" s="324"/>
      <c r="C481" s="327"/>
      <c r="D481" s="330"/>
      <c r="E481" s="194"/>
      <c r="F481" s="197"/>
      <c r="G481" s="197"/>
      <c r="H481" s="214"/>
      <c r="I481" s="324"/>
      <c r="J481" s="327"/>
      <c r="K481" s="330"/>
      <c r="L481" s="238" t="s">
        <v>14</v>
      </c>
      <c r="M481" s="239"/>
      <c r="N481" s="239"/>
      <c r="O481" s="240"/>
      <c r="P481" s="116"/>
      <c r="Q481" s="116"/>
      <c r="R481" s="116"/>
      <c r="S481" s="116"/>
      <c r="T481" s="116"/>
      <c r="U481" s="116"/>
      <c r="V481" s="247" t="s">
        <v>9</v>
      </c>
      <c r="W481" s="155">
        <v>0</v>
      </c>
      <c r="X481" s="89"/>
      <c r="Y481" s="71"/>
      <c r="Z481" s="71"/>
      <c r="AA481" s="94"/>
      <c r="AB481" s="37"/>
      <c r="AC481" s="206"/>
      <c r="AD481" s="319"/>
      <c r="AE481" s="319"/>
      <c r="AF481" s="319"/>
      <c r="AG481" s="320"/>
      <c r="AH481" s="172" t="s">
        <v>15</v>
      </c>
    </row>
    <row r="482" spans="1:34" ht="6" customHeight="1" thickBot="1">
      <c r="A482" s="192"/>
      <c r="B482" s="324"/>
      <c r="C482" s="327"/>
      <c r="D482" s="330"/>
      <c r="E482" s="194"/>
      <c r="F482" s="197"/>
      <c r="G482" s="197"/>
      <c r="H482" s="214"/>
      <c r="I482" s="324"/>
      <c r="J482" s="327"/>
      <c r="K482" s="330"/>
      <c r="L482" s="241"/>
      <c r="M482" s="242"/>
      <c r="N482" s="242"/>
      <c r="O482" s="243"/>
      <c r="P482" s="117"/>
      <c r="Q482" s="117"/>
      <c r="R482" s="117"/>
      <c r="S482" s="117"/>
      <c r="T482" s="117"/>
      <c r="U482" s="117"/>
      <c r="V482" s="131"/>
      <c r="W482" s="134"/>
      <c r="X482" s="89"/>
      <c r="Y482" s="71"/>
      <c r="Z482" s="71"/>
      <c r="AA482" s="95"/>
      <c r="AB482" s="38"/>
      <c r="AC482" s="206"/>
      <c r="AD482" s="319"/>
      <c r="AE482" s="319"/>
      <c r="AF482" s="319"/>
      <c r="AG482" s="320"/>
      <c r="AH482" s="173"/>
    </row>
    <row r="483" spans="1:34" ht="6" customHeight="1" thickBot="1">
      <c r="A483" s="192"/>
      <c r="B483" s="324"/>
      <c r="C483" s="327"/>
      <c r="D483" s="330"/>
      <c r="E483" s="194"/>
      <c r="F483" s="197"/>
      <c r="G483" s="197"/>
      <c r="H483" s="214"/>
      <c r="I483" s="324"/>
      <c r="J483" s="327"/>
      <c r="K483" s="330"/>
      <c r="L483" s="241"/>
      <c r="M483" s="242"/>
      <c r="N483" s="242"/>
      <c r="O483" s="243"/>
      <c r="P483" s="231" t="s">
        <v>4</v>
      </c>
      <c r="Q483" s="231" t="s">
        <v>5</v>
      </c>
      <c r="R483" s="231" t="s">
        <v>11</v>
      </c>
      <c r="S483" s="231" t="s">
        <v>12</v>
      </c>
      <c r="T483" s="232" t="s">
        <v>15</v>
      </c>
      <c r="U483" s="233"/>
      <c r="V483" s="131"/>
      <c r="W483" s="134"/>
      <c r="X483" s="89" t="s">
        <v>86</v>
      </c>
      <c r="Y483" s="71"/>
      <c r="Z483" s="71"/>
      <c r="AA483" s="96"/>
      <c r="AB483" s="42"/>
      <c r="AC483" s="73"/>
      <c r="AD483" s="319"/>
      <c r="AE483" s="319"/>
      <c r="AF483" s="319"/>
      <c r="AG483" s="320"/>
      <c r="AH483" s="173"/>
    </row>
    <row r="484" spans="1:34" ht="6" customHeight="1" thickBot="1">
      <c r="A484" s="192"/>
      <c r="B484" s="324"/>
      <c r="C484" s="327"/>
      <c r="D484" s="330"/>
      <c r="E484" s="194"/>
      <c r="F484" s="197"/>
      <c r="G484" s="197"/>
      <c r="H484" s="214"/>
      <c r="I484" s="324"/>
      <c r="J484" s="327"/>
      <c r="K484" s="330"/>
      <c r="L484" s="241"/>
      <c r="M484" s="242"/>
      <c r="N484" s="242"/>
      <c r="O484" s="243"/>
      <c r="P484" s="110"/>
      <c r="Q484" s="110"/>
      <c r="R484" s="110"/>
      <c r="S484" s="110"/>
      <c r="T484" s="234"/>
      <c r="U484" s="235"/>
      <c r="V484" s="248"/>
      <c r="W484" s="156"/>
      <c r="X484" s="89"/>
      <c r="Y484" s="71"/>
      <c r="Z484" s="71"/>
      <c r="AA484" s="94"/>
      <c r="AB484" s="37"/>
      <c r="AC484" s="73"/>
      <c r="AD484" s="319"/>
      <c r="AE484" s="319"/>
      <c r="AF484" s="319"/>
      <c r="AG484" s="320"/>
      <c r="AH484" s="230"/>
    </row>
    <row r="485" spans="1:34" ht="6" customHeight="1" thickBot="1">
      <c r="A485" s="192"/>
      <c r="B485" s="324"/>
      <c r="C485" s="327"/>
      <c r="D485" s="330"/>
      <c r="E485" s="194"/>
      <c r="F485" s="197"/>
      <c r="G485" s="197"/>
      <c r="H485" s="214"/>
      <c r="I485" s="324"/>
      <c r="J485" s="327"/>
      <c r="K485" s="330"/>
      <c r="L485" s="241"/>
      <c r="M485" s="242"/>
      <c r="N485" s="242"/>
      <c r="O485" s="243"/>
      <c r="P485" s="116">
        <v>4</v>
      </c>
      <c r="Q485" s="116">
        <v>5</v>
      </c>
      <c r="R485" s="116">
        <v>4</v>
      </c>
      <c r="S485" s="116">
        <v>5</v>
      </c>
      <c r="T485" s="234"/>
      <c r="U485" s="235"/>
      <c r="V485" s="228" t="s">
        <v>10</v>
      </c>
      <c r="W485" s="157">
        <v>2</v>
      </c>
      <c r="X485" s="89"/>
      <c r="Y485" s="71"/>
      <c r="Z485" s="71"/>
      <c r="AA485" s="94"/>
      <c r="AB485" s="37"/>
      <c r="AC485" s="73"/>
      <c r="AD485" s="319"/>
      <c r="AE485" s="319"/>
      <c r="AF485" s="319"/>
      <c r="AG485" s="320"/>
      <c r="AH485" s="172" t="s">
        <v>15</v>
      </c>
    </row>
    <row r="486" spans="1:34" ht="6" customHeight="1" thickBot="1">
      <c r="A486" s="192"/>
      <c r="B486" s="324"/>
      <c r="C486" s="327"/>
      <c r="D486" s="330"/>
      <c r="E486" s="194"/>
      <c r="F486" s="197"/>
      <c r="G486" s="197"/>
      <c r="H486" s="214"/>
      <c r="I486" s="324"/>
      <c r="J486" s="327"/>
      <c r="K486" s="330"/>
      <c r="L486" s="241"/>
      <c r="M486" s="242"/>
      <c r="N486" s="242"/>
      <c r="O486" s="243"/>
      <c r="P486" s="116"/>
      <c r="Q486" s="116"/>
      <c r="R486" s="116"/>
      <c r="S486" s="116"/>
      <c r="T486" s="234"/>
      <c r="U486" s="235"/>
      <c r="V486" s="131"/>
      <c r="W486" s="134"/>
      <c r="X486" s="89"/>
      <c r="Y486" s="71"/>
      <c r="Z486" s="71"/>
      <c r="AA486" s="94"/>
      <c r="AB486" s="37"/>
      <c r="AC486" s="73"/>
      <c r="AD486" s="319"/>
      <c r="AE486" s="319"/>
      <c r="AF486" s="319"/>
      <c r="AG486" s="320"/>
      <c r="AH486" s="173"/>
    </row>
    <row r="487" spans="1:34" ht="6" customHeight="1" thickBot="1">
      <c r="A487" s="192"/>
      <c r="B487" s="324"/>
      <c r="C487" s="327"/>
      <c r="D487" s="330"/>
      <c r="E487" s="194"/>
      <c r="F487" s="197"/>
      <c r="G487" s="197"/>
      <c r="H487" s="214"/>
      <c r="I487" s="324"/>
      <c r="J487" s="327"/>
      <c r="K487" s="330"/>
      <c r="L487" s="241"/>
      <c r="M487" s="242"/>
      <c r="N487" s="242"/>
      <c r="O487" s="243"/>
      <c r="P487" s="116"/>
      <c r="Q487" s="116"/>
      <c r="R487" s="116"/>
      <c r="S487" s="116"/>
      <c r="T487" s="234"/>
      <c r="U487" s="235"/>
      <c r="V487" s="131"/>
      <c r="W487" s="134"/>
      <c r="X487" s="89"/>
      <c r="Y487" s="71"/>
      <c r="Z487" s="71"/>
      <c r="AA487" s="94"/>
      <c r="AB487" s="37"/>
      <c r="AC487" s="73"/>
      <c r="AD487" s="319"/>
      <c r="AE487" s="319"/>
      <c r="AF487" s="319"/>
      <c r="AG487" s="320"/>
      <c r="AH487" s="173"/>
    </row>
    <row r="488" spans="1:34" ht="6" customHeight="1" thickBot="1">
      <c r="A488" s="192"/>
      <c r="B488" s="325"/>
      <c r="C488" s="328"/>
      <c r="D488" s="331"/>
      <c r="E488" s="195"/>
      <c r="F488" s="198"/>
      <c r="G488" s="198"/>
      <c r="H488" s="215"/>
      <c r="I488" s="325"/>
      <c r="J488" s="328"/>
      <c r="K488" s="331"/>
      <c r="L488" s="244"/>
      <c r="M488" s="245"/>
      <c r="N488" s="245"/>
      <c r="O488" s="246"/>
      <c r="P488" s="212"/>
      <c r="Q488" s="212"/>
      <c r="R488" s="212"/>
      <c r="S488" s="212"/>
      <c r="T488" s="236"/>
      <c r="U488" s="237"/>
      <c r="V488" s="229"/>
      <c r="W488" s="158"/>
      <c r="X488" s="90"/>
      <c r="Y488" s="72"/>
      <c r="Z488" s="72"/>
      <c r="AA488" s="97"/>
      <c r="AB488" s="43"/>
      <c r="AC488" s="74"/>
      <c r="AD488" s="321"/>
      <c r="AE488" s="321"/>
      <c r="AF488" s="321"/>
      <c r="AG488" s="322"/>
      <c r="AH488" s="174"/>
    </row>
    <row r="489" spans="1:34" ht="6" customHeight="1" thickBot="1">
      <c r="A489" s="249">
        <v>26</v>
      </c>
      <c r="B489" s="293" t="str">
        <f>IF(VLOOKUP(A489,入力シート❷!A:B,2,FALSE)="ハイパーコース","ハイパー","")</f>
        <v/>
      </c>
      <c r="C489" s="296" t="str">
        <f>IF(VLOOKUP(A489,入力シート❷!A:B,2,FALSE)="アドバンストコース","アドバンスト","")</f>
        <v/>
      </c>
      <c r="D489" s="299" t="str">
        <f>IF(VLOOKUP(A489,入力シート❷!A:B,2,FALSE)="アグレッシブコース","アグレッシブ","")</f>
        <v/>
      </c>
      <c r="E489" s="250" t="str">
        <f>IF(VLOOKUP(A489,入力シート❷!A:C,3,FALSE)="A推薦(単願)","A推薦","")</f>
        <v/>
      </c>
      <c r="F489" s="253" t="str">
        <f>IF(VLOOKUP(A489,入力シート❷!A:C,3,FALSE)="B推薦(併願)","B推薦","")</f>
        <v/>
      </c>
      <c r="G489" s="253" t="str">
        <f>IF(VLOOKUP(A489,入力シート❷!A:C,3,FALSE)="C推薦(第一志望)","C推薦","")</f>
        <v/>
      </c>
      <c r="H489" s="256" t="str">
        <f>IF(VLOOKUP(A489,入力シート❷!A:C,3,FALSE)="併願優遇","併願優遇","")</f>
        <v/>
      </c>
      <c r="I489" s="293" t="str">
        <f>IF(VLOOKUP(A489,入力シート❷!A:D,4,FALSE)="学業特待Ⅰ","学業特待Ⅰ","")</f>
        <v/>
      </c>
      <c r="J489" s="296" t="str">
        <f>IF(VLOOKUP(A489,入力シート❷!A:D,4,FALSE)="学業特待Ⅱ","学業特待Ⅱ","")</f>
        <v/>
      </c>
      <c r="K489" s="299" t="str">
        <f>IF(VLOOKUP(A489,入力シート❷!A:D,4,FALSE)="学業特待Ⅲ","学業特待Ⅲ","")</f>
        <v/>
      </c>
      <c r="L489" s="277" t="str">
        <f>IF(OR(VLOOKUP(A489,入力シート❷!A:I,7,FALSE)="",VLOOKUP(A489,入力シート❷!A:I,8,FALSE)=""),"入力シート❷に入力してください",VLOOKUP(A489,入力シート❷!A:I,7,FALSE)&amp;"　"&amp;VLOOKUP(A489,入力シート❷!A:I,8,FALSE))</f>
        <v>入力シート❷に入力してください</v>
      </c>
      <c r="M489" s="278"/>
      <c r="N489" s="268" t="str">
        <f>IF(VLOOKUP(A489,入力シート❷!A:I,9,FALSE)="","",IF(VLOOKUP(A489,入力シート❷!A:I,9,FALSE)="女","",VLOOKUP(A489,入力シート❷!A:I,9,FALSE)))</f>
        <v/>
      </c>
      <c r="O489" s="271" t="str">
        <f>IF(VLOOKUP(A489,入力シート❷!A:I,9,FALSE)="","",IF(VLOOKUP(A489,入力シート❷!A:I,9,FALSE)="男","",VLOOKUP(A489,入力シート❷!A:I,9,FALSE)))</f>
        <v/>
      </c>
      <c r="P489" s="159" t="s">
        <v>0</v>
      </c>
      <c r="Q489" s="159" t="s">
        <v>1</v>
      </c>
      <c r="R489" s="159" t="s">
        <v>2</v>
      </c>
      <c r="S489" s="159" t="s">
        <v>3</v>
      </c>
      <c r="T489" s="159" t="s">
        <v>6</v>
      </c>
      <c r="U489" s="159" t="s">
        <v>7</v>
      </c>
      <c r="V489" s="153" t="s">
        <v>8</v>
      </c>
      <c r="W489" s="138" t="str">
        <f>IF(VLOOKUP(A489,入力シート❷!A:U,19,FALSE)="","",VLOOKUP(A489,入力シート❷!A:U,19,FALSE))</f>
        <v/>
      </c>
      <c r="X489" s="87" t="str">
        <f>IF(VLOOKUP(A489,入力シート❷!A:AF,22,FALSE)="","",VLOOKUP(A489,入力シート❷!A:AF,22,FALSE))</f>
        <v/>
      </c>
      <c r="Y489" s="66" t="str">
        <f>IF(VLOOKUP(A489,入力シート❷!A:AF,23,FALSE)="","",VLOOKUP(A489,入力シート❷!A:AF,23,FALSE))</f>
        <v/>
      </c>
      <c r="Z489" s="66" t="str">
        <f>IF(VLOOKUP(A489,入力シート❷!A:AF,24,FALSE)="","",VLOOKUP(A489,入力シート❷!A:AF,24,FALSE))</f>
        <v/>
      </c>
      <c r="AA489" s="66" t="str">
        <f>IF(VLOOKUP(A489,入力シート❷!A:AF,25,FALSE)="","",VLOOKUP(A489,入力シート❷!A:AF,25,FALSE))</f>
        <v/>
      </c>
      <c r="AB489" s="66" t="str">
        <f>IF(VLOOKUP(A489,入力シート❷!A:AF,26,FALSE)="","",VLOOKUP(A489,入力シート❷!A:AF,26,FALSE))</f>
        <v/>
      </c>
      <c r="AC489" s="77" t="str">
        <f>IF(VLOOKUP(A489,入力シート❷!A:AF,27,FALSE)="","",VLOOKUP(A489,入力シート❷!A:AF,27,FALSE))</f>
        <v/>
      </c>
      <c r="AD489" s="81" t="str">
        <f>IF(VLOOKUP(A489,入力シート❷!A:AG,33,FALSE)="","必要な場合、入力シート❷に入力してください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必要な場合、入力シート❷に入力してください",VLOOKUP(A489,入力シート❷!A:AG,33,FALSE))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489" s="81"/>
      <c r="AF489" s="81"/>
      <c r="AG489" s="82"/>
      <c r="AH489" s="164" t="s">
        <v>15</v>
      </c>
    </row>
    <row r="490" spans="1:34" ht="6" customHeight="1" thickBot="1">
      <c r="A490" s="249"/>
      <c r="B490" s="294"/>
      <c r="C490" s="297"/>
      <c r="D490" s="300"/>
      <c r="E490" s="251"/>
      <c r="F490" s="254"/>
      <c r="G490" s="254"/>
      <c r="H490" s="257"/>
      <c r="I490" s="294"/>
      <c r="J490" s="297"/>
      <c r="K490" s="300"/>
      <c r="L490" s="279"/>
      <c r="M490" s="280"/>
      <c r="N490" s="269"/>
      <c r="O490" s="272"/>
      <c r="P490" s="115"/>
      <c r="Q490" s="115"/>
      <c r="R490" s="115"/>
      <c r="S490" s="115"/>
      <c r="T490" s="115"/>
      <c r="U490" s="115"/>
      <c r="V490" s="124"/>
      <c r="W490" s="121"/>
      <c r="X490" s="75"/>
      <c r="Y490" s="67"/>
      <c r="Z490" s="67"/>
      <c r="AA490" s="67"/>
      <c r="AB490" s="67"/>
      <c r="AC490" s="78"/>
      <c r="AD490" s="83"/>
      <c r="AE490" s="83"/>
      <c r="AF490" s="83"/>
      <c r="AG490" s="84"/>
      <c r="AH490" s="165"/>
    </row>
    <row r="491" spans="1:34" ht="6" customHeight="1" thickBot="1">
      <c r="A491" s="249"/>
      <c r="B491" s="294"/>
      <c r="C491" s="297"/>
      <c r="D491" s="300"/>
      <c r="E491" s="251"/>
      <c r="F491" s="254"/>
      <c r="G491" s="254"/>
      <c r="H491" s="257"/>
      <c r="I491" s="294"/>
      <c r="J491" s="297"/>
      <c r="K491" s="300"/>
      <c r="L491" s="279"/>
      <c r="M491" s="280"/>
      <c r="N491" s="269"/>
      <c r="O491" s="272"/>
      <c r="P491" s="107" t="str">
        <f>IF(VLOOKUP(A489,入力シート❷!A:U,10,FALSE)="","",VLOOKUP(A489,入力シート❷!A:U,10,FALSE))</f>
        <v/>
      </c>
      <c r="Q491" s="107" t="str">
        <f>IF(VLOOKUP(A489,入力シート❷!A:U,11,FALSE)="","",VLOOKUP(A489,入力シート❷!A:U,11,FALSE))</f>
        <v/>
      </c>
      <c r="R491" s="107" t="str">
        <f>IF(VLOOKUP(A489,入力シート❷!A:U,12,FALSE)="","",VLOOKUP(A489,入力シート❷!A:U,12,FALSE))</f>
        <v/>
      </c>
      <c r="S491" s="107" t="str">
        <f>IF(VLOOKUP(A489,入力シート❷!A:U,13,FALSE)="","",VLOOKUP(A489,入力シート❷!A:U,13,FALSE))</f>
        <v/>
      </c>
      <c r="T491" s="107" t="str">
        <f>IF(VLOOKUP(A489,入力シート❷!A:U,18,FALSE)="","",VLOOKUP(A489,入力シート❷!A:U,18,FALSE))</f>
        <v/>
      </c>
      <c r="U491" s="107" t="str">
        <f>IF(SUM(P491:T491)=0,"",SUM(P491:T491))</f>
        <v/>
      </c>
      <c r="V491" s="124"/>
      <c r="W491" s="121"/>
      <c r="X491" s="75"/>
      <c r="Y491" s="67"/>
      <c r="Z491" s="67"/>
      <c r="AA491" s="67"/>
      <c r="AB491" s="67"/>
      <c r="AC491" s="78"/>
      <c r="AD491" s="83"/>
      <c r="AE491" s="83"/>
      <c r="AF491" s="83"/>
      <c r="AG491" s="84"/>
      <c r="AH491" s="165"/>
    </row>
    <row r="492" spans="1:34" ht="6" customHeight="1" thickBot="1">
      <c r="A492" s="249"/>
      <c r="B492" s="294"/>
      <c r="C492" s="297"/>
      <c r="D492" s="300"/>
      <c r="E492" s="251"/>
      <c r="F492" s="254"/>
      <c r="G492" s="254"/>
      <c r="H492" s="257"/>
      <c r="I492" s="294"/>
      <c r="J492" s="297"/>
      <c r="K492" s="300"/>
      <c r="L492" s="281"/>
      <c r="M492" s="282"/>
      <c r="N492" s="270"/>
      <c r="O492" s="273"/>
      <c r="P492" s="107"/>
      <c r="Q492" s="107"/>
      <c r="R492" s="107"/>
      <c r="S492" s="107"/>
      <c r="T492" s="107"/>
      <c r="U492" s="107"/>
      <c r="V492" s="154"/>
      <c r="W492" s="139"/>
      <c r="X492" s="75"/>
      <c r="Y492" s="67"/>
      <c r="Z492" s="67"/>
      <c r="AA492" s="67"/>
      <c r="AB492" s="67"/>
      <c r="AC492" s="78"/>
      <c r="AD492" s="83"/>
      <c r="AE492" s="83"/>
      <c r="AF492" s="83"/>
      <c r="AG492" s="84"/>
      <c r="AH492" s="166"/>
    </row>
    <row r="493" spans="1:34" ht="6" customHeight="1" thickBot="1">
      <c r="A493" s="249"/>
      <c r="B493" s="294"/>
      <c r="C493" s="297"/>
      <c r="D493" s="300"/>
      <c r="E493" s="251"/>
      <c r="F493" s="254"/>
      <c r="G493" s="254"/>
      <c r="H493" s="257"/>
      <c r="I493" s="294"/>
      <c r="J493" s="297"/>
      <c r="K493" s="300"/>
      <c r="L493" s="259" t="str">
        <f>IF(OR(VLOOKUP(A489,入力シート❷!A:I,5,FALSE)="",VLOOKUP(A489,入力シート❷!A:I,6,FALSE)=""),"入力シート❷に入力してください",VLOOKUP(A489,入力シート❷!A:I,5,FALSE)&amp;"　"&amp;VLOOKUP(A489,入力シート❷!A:I,6,FALSE))</f>
        <v>入力シート❷に入力してください</v>
      </c>
      <c r="M493" s="260"/>
      <c r="N493" s="260"/>
      <c r="O493" s="261"/>
      <c r="P493" s="107"/>
      <c r="Q493" s="107"/>
      <c r="R493" s="107"/>
      <c r="S493" s="107"/>
      <c r="T493" s="107"/>
      <c r="U493" s="107"/>
      <c r="V493" s="136" t="s">
        <v>9</v>
      </c>
      <c r="W493" s="128" t="str">
        <f>IF(VLOOKUP(A489,入力シート❷!A:U,20,FALSE)="","",VLOOKUP(A489,入力シート❷!A:U,20,FALSE))</f>
        <v/>
      </c>
      <c r="X493" s="75"/>
      <c r="Y493" s="67"/>
      <c r="Z493" s="67"/>
      <c r="AA493" s="67"/>
      <c r="AB493" s="67"/>
      <c r="AC493" s="78"/>
      <c r="AD493" s="83"/>
      <c r="AE493" s="83"/>
      <c r="AF493" s="83"/>
      <c r="AG493" s="84"/>
      <c r="AH493" s="167" t="s">
        <v>15</v>
      </c>
    </row>
    <row r="494" spans="1:34" ht="6" customHeight="1" thickBot="1">
      <c r="A494" s="249"/>
      <c r="B494" s="294"/>
      <c r="C494" s="297"/>
      <c r="D494" s="300"/>
      <c r="E494" s="251"/>
      <c r="F494" s="254"/>
      <c r="G494" s="254"/>
      <c r="H494" s="257"/>
      <c r="I494" s="294"/>
      <c r="J494" s="297"/>
      <c r="K494" s="300"/>
      <c r="L494" s="262"/>
      <c r="M494" s="263"/>
      <c r="N494" s="263"/>
      <c r="O494" s="264"/>
      <c r="P494" s="113"/>
      <c r="Q494" s="113"/>
      <c r="R494" s="113"/>
      <c r="S494" s="113"/>
      <c r="T494" s="113"/>
      <c r="U494" s="113"/>
      <c r="V494" s="124"/>
      <c r="W494" s="121"/>
      <c r="X494" s="75"/>
      <c r="Y494" s="67"/>
      <c r="Z494" s="67"/>
      <c r="AA494" s="67"/>
      <c r="AB494" s="67"/>
      <c r="AC494" s="78"/>
      <c r="AD494" s="83"/>
      <c r="AE494" s="83"/>
      <c r="AF494" s="83"/>
      <c r="AG494" s="84"/>
      <c r="AH494" s="165"/>
    </row>
    <row r="495" spans="1:34" ht="6" customHeight="1" thickBot="1">
      <c r="A495" s="249"/>
      <c r="B495" s="294"/>
      <c r="C495" s="297"/>
      <c r="D495" s="300"/>
      <c r="E495" s="251"/>
      <c r="F495" s="254"/>
      <c r="G495" s="254"/>
      <c r="H495" s="257"/>
      <c r="I495" s="294"/>
      <c r="J495" s="297"/>
      <c r="K495" s="300"/>
      <c r="L495" s="262"/>
      <c r="M495" s="263"/>
      <c r="N495" s="263"/>
      <c r="O495" s="264"/>
      <c r="P495" s="114" t="s">
        <v>4</v>
      </c>
      <c r="Q495" s="114" t="s">
        <v>5</v>
      </c>
      <c r="R495" s="114" t="s">
        <v>11</v>
      </c>
      <c r="S495" s="114" t="s">
        <v>12</v>
      </c>
      <c r="T495" s="126" t="s">
        <v>15</v>
      </c>
      <c r="U495" s="16"/>
      <c r="V495" s="124"/>
      <c r="W495" s="121"/>
      <c r="X495" s="75" t="str">
        <f>IF(VLOOKUP(A489,入力シート❷!A:AF,28,FALSE)="","",VLOOKUP(A489,入力シート❷!A:AF,28,FALSE))</f>
        <v/>
      </c>
      <c r="Y495" s="67" t="str">
        <f>IF(VLOOKUP(A489,入力シート❷!A:AF,29,FALSE)="","",VLOOKUP(A489,入力シート❷!A:AF,29,FALSE))</f>
        <v/>
      </c>
      <c r="Z495" s="67" t="str">
        <f>IF(VLOOKUP(A489,入力シート❷!A:AF,30,FALSE)="","",VLOOKUP(A489,入力シート❷!A:AF,30,FALSE))</f>
        <v/>
      </c>
      <c r="AA495" s="67" t="str">
        <f>IF(VLOOKUP(A489,入力シート❷!A:AF,31,FALSE)="","",VLOOKUP(A489,入力シート❷!A:AF,31,FALSE))</f>
        <v/>
      </c>
      <c r="AB495" s="67" t="str">
        <f>IF(VLOOKUP(A489,入力シート❷!A:AF,32,FALSE)="","",VLOOKUP(A489,入力シート❷!A:AF,32,FALSE))</f>
        <v/>
      </c>
      <c r="AC495" s="69"/>
      <c r="AD495" s="83"/>
      <c r="AE495" s="83"/>
      <c r="AF495" s="83"/>
      <c r="AG495" s="84"/>
      <c r="AH495" s="165"/>
    </row>
    <row r="496" spans="1:34" ht="6" customHeight="1" thickBot="1">
      <c r="A496" s="249"/>
      <c r="B496" s="294"/>
      <c r="C496" s="297"/>
      <c r="D496" s="300"/>
      <c r="E496" s="251"/>
      <c r="F496" s="254"/>
      <c r="G496" s="254"/>
      <c r="H496" s="257"/>
      <c r="I496" s="294"/>
      <c r="J496" s="297"/>
      <c r="K496" s="300"/>
      <c r="L496" s="262"/>
      <c r="M496" s="263"/>
      <c r="N496" s="263"/>
      <c r="O496" s="264"/>
      <c r="P496" s="115"/>
      <c r="Q496" s="115"/>
      <c r="R496" s="115"/>
      <c r="S496" s="115"/>
      <c r="T496" s="127"/>
      <c r="U496" s="17"/>
      <c r="V496" s="137"/>
      <c r="W496" s="129"/>
      <c r="X496" s="75"/>
      <c r="Y496" s="67"/>
      <c r="Z496" s="67"/>
      <c r="AA496" s="67"/>
      <c r="AB496" s="67"/>
      <c r="AC496" s="69"/>
      <c r="AD496" s="83"/>
      <c r="AE496" s="83"/>
      <c r="AF496" s="83"/>
      <c r="AG496" s="84"/>
      <c r="AH496" s="166"/>
    </row>
    <row r="497" spans="1:34" ht="6" customHeight="1" thickBot="1">
      <c r="A497" s="249"/>
      <c r="B497" s="294"/>
      <c r="C497" s="297"/>
      <c r="D497" s="300"/>
      <c r="E497" s="251"/>
      <c r="F497" s="254"/>
      <c r="G497" s="254"/>
      <c r="H497" s="257"/>
      <c r="I497" s="294"/>
      <c r="J497" s="297"/>
      <c r="K497" s="300"/>
      <c r="L497" s="262"/>
      <c r="M497" s="263"/>
      <c r="N497" s="263"/>
      <c r="O497" s="264"/>
      <c r="P497" s="107" t="str">
        <f>IF(VLOOKUP(A489,入力シート❷!A:U,14,FALSE)="","",VLOOKUP(A489,入力シート❷!A:U,14,FALSE))</f>
        <v/>
      </c>
      <c r="Q497" s="107" t="str">
        <f>IF(VLOOKUP(A489,入力シート❷!A:U,15,FALSE)="","",VLOOKUP(A489,入力シート❷!A:U,15,FALSE))</f>
        <v/>
      </c>
      <c r="R497" s="107" t="str">
        <f>IF(VLOOKUP(A489,入力シート❷!A:U,16,FALSE)="","",VLOOKUP(A489,入力シート❷!A:U,16,FALSE))</f>
        <v/>
      </c>
      <c r="S497" s="107" t="str">
        <f>IF(VLOOKUP(A489,入力シート❷!A:U,17,FALSE)="","",VLOOKUP(A489,入力シート❷!A:U,17,FALSE))</f>
        <v/>
      </c>
      <c r="T497" s="127"/>
      <c r="U497" s="17"/>
      <c r="V497" s="123" t="s">
        <v>10</v>
      </c>
      <c r="W497" s="120" t="str">
        <f>IF(VLOOKUP(A489,入力シート❷!A:U,21,FALSE)="","",VLOOKUP(A489,入力シート❷!A:U,21,FALSE))</f>
        <v/>
      </c>
      <c r="X497" s="75"/>
      <c r="Y497" s="67"/>
      <c r="Z497" s="67"/>
      <c r="AA497" s="67"/>
      <c r="AB497" s="67"/>
      <c r="AC497" s="69"/>
      <c r="AD497" s="83"/>
      <c r="AE497" s="83"/>
      <c r="AF497" s="83"/>
      <c r="AG497" s="84"/>
      <c r="AH497" s="167" t="s">
        <v>15</v>
      </c>
    </row>
    <row r="498" spans="1:34" ht="6" customHeight="1" thickBot="1">
      <c r="A498" s="249"/>
      <c r="B498" s="294"/>
      <c r="C498" s="297"/>
      <c r="D498" s="300"/>
      <c r="E498" s="251"/>
      <c r="F498" s="254"/>
      <c r="G498" s="254"/>
      <c r="H498" s="257"/>
      <c r="I498" s="294"/>
      <c r="J498" s="297"/>
      <c r="K498" s="300"/>
      <c r="L498" s="262"/>
      <c r="M498" s="263"/>
      <c r="N498" s="263"/>
      <c r="O498" s="264"/>
      <c r="P498" s="107"/>
      <c r="Q498" s="107"/>
      <c r="R498" s="107"/>
      <c r="S498" s="107"/>
      <c r="T498" s="111" t="str">
        <f>VLOOKUP(A489,■■■!A:BN,66)</f>
        <v/>
      </c>
      <c r="U498" s="118">
        <f>VLOOKUP(A489,■■■!A:BA,53)</f>
        <v>0</v>
      </c>
      <c r="V498" s="124"/>
      <c r="W498" s="121"/>
      <c r="X498" s="75"/>
      <c r="Y498" s="67"/>
      <c r="Z498" s="67"/>
      <c r="AA498" s="67"/>
      <c r="AB498" s="67"/>
      <c r="AC498" s="69"/>
      <c r="AD498" s="83"/>
      <c r="AE498" s="83"/>
      <c r="AF498" s="83"/>
      <c r="AG498" s="84"/>
      <c r="AH498" s="165"/>
    </row>
    <row r="499" spans="1:34" ht="6" customHeight="1" thickBot="1">
      <c r="A499" s="249"/>
      <c r="B499" s="294"/>
      <c r="C499" s="297"/>
      <c r="D499" s="300"/>
      <c r="E499" s="251"/>
      <c r="F499" s="254"/>
      <c r="G499" s="254"/>
      <c r="H499" s="257"/>
      <c r="I499" s="294"/>
      <c r="J499" s="297"/>
      <c r="K499" s="300"/>
      <c r="L499" s="262"/>
      <c r="M499" s="263"/>
      <c r="N499" s="263"/>
      <c r="O499" s="264"/>
      <c r="P499" s="107"/>
      <c r="Q499" s="107"/>
      <c r="R499" s="107"/>
      <c r="S499" s="107"/>
      <c r="T499" s="111"/>
      <c r="U499" s="118"/>
      <c r="V499" s="124"/>
      <c r="W499" s="121"/>
      <c r="X499" s="75"/>
      <c r="Y499" s="67"/>
      <c r="Z499" s="67"/>
      <c r="AA499" s="67"/>
      <c r="AB499" s="67"/>
      <c r="AC499" s="69"/>
      <c r="AD499" s="83"/>
      <c r="AE499" s="83"/>
      <c r="AF499" s="83"/>
      <c r="AG499" s="84"/>
      <c r="AH499" s="165"/>
    </row>
    <row r="500" spans="1:34" ht="6" customHeight="1" thickBot="1">
      <c r="A500" s="249"/>
      <c r="B500" s="295"/>
      <c r="C500" s="298"/>
      <c r="D500" s="301"/>
      <c r="E500" s="252"/>
      <c r="F500" s="255"/>
      <c r="G500" s="255"/>
      <c r="H500" s="258"/>
      <c r="I500" s="295"/>
      <c r="J500" s="298"/>
      <c r="K500" s="301"/>
      <c r="L500" s="265"/>
      <c r="M500" s="266"/>
      <c r="N500" s="266"/>
      <c r="O500" s="267"/>
      <c r="P500" s="108"/>
      <c r="Q500" s="108"/>
      <c r="R500" s="108"/>
      <c r="S500" s="108"/>
      <c r="T500" s="112"/>
      <c r="U500" s="119"/>
      <c r="V500" s="125"/>
      <c r="W500" s="122"/>
      <c r="X500" s="76"/>
      <c r="Y500" s="68"/>
      <c r="Z500" s="68"/>
      <c r="AA500" s="68"/>
      <c r="AB500" s="68"/>
      <c r="AC500" s="70"/>
      <c r="AD500" s="85"/>
      <c r="AE500" s="85"/>
      <c r="AF500" s="85"/>
      <c r="AG500" s="86"/>
      <c r="AH500" s="168"/>
    </row>
    <row r="501" spans="1:34" ht="6" customHeight="1" thickBot="1">
      <c r="A501" s="249">
        <v>27</v>
      </c>
      <c r="B501" s="293" t="str">
        <f>IF(VLOOKUP(A501,入力シート❷!A:B,2,FALSE)="ハイパーコース","ハイパー","")</f>
        <v/>
      </c>
      <c r="C501" s="296" t="str">
        <f>IF(VLOOKUP(A501,入力シート❷!A:B,2,FALSE)="アドバンストコース","アドバンスト","")</f>
        <v/>
      </c>
      <c r="D501" s="299" t="str">
        <f>IF(VLOOKUP(A501,入力シート❷!A:B,2,FALSE)="アグレッシブコース","アグレッシブ","")</f>
        <v/>
      </c>
      <c r="E501" s="250" t="str">
        <f>IF(VLOOKUP(A501,入力シート❷!A:C,3,FALSE)="A推薦(単願)","A推薦","")</f>
        <v/>
      </c>
      <c r="F501" s="253" t="str">
        <f>IF(VLOOKUP(A501,入力シート❷!A:C,3,FALSE)="B推薦(併願)","B推薦","")</f>
        <v/>
      </c>
      <c r="G501" s="253" t="str">
        <f>IF(VLOOKUP(A501,入力シート❷!A:C,3,FALSE)="C推薦(第一志望)","C推薦","")</f>
        <v/>
      </c>
      <c r="H501" s="256" t="str">
        <f>IF(VLOOKUP(A501,入力シート❷!A:C,3,FALSE)="併願優遇","併願優遇","")</f>
        <v/>
      </c>
      <c r="I501" s="293" t="str">
        <f>IF(VLOOKUP(A501,入力シート❷!A:D,4,FALSE)="学業特待Ⅰ","学業特待Ⅰ","")</f>
        <v/>
      </c>
      <c r="J501" s="296" t="str">
        <f>IF(VLOOKUP(A501,入力シート❷!A:D,4,FALSE)="学業特待Ⅱ","学業特待Ⅱ","")</f>
        <v/>
      </c>
      <c r="K501" s="299" t="str">
        <f>IF(VLOOKUP(A501,入力シート❷!A:D,4,FALSE)="学業特待Ⅲ","学業特待Ⅲ","")</f>
        <v/>
      </c>
      <c r="L501" s="277" t="str">
        <f>IF(OR(VLOOKUP(A501,入力シート❷!A:I,7,FALSE)="",VLOOKUP(A501,入力シート❷!A:I,8,FALSE)=""),"入力シート❷に入力してください",VLOOKUP(A501,入力シート❷!A:I,7,FALSE)&amp;"　"&amp;VLOOKUP(A501,入力シート❷!A:I,8,FALSE))</f>
        <v>入力シート❷に入力してください</v>
      </c>
      <c r="M501" s="278"/>
      <c r="N501" s="268" t="str">
        <f>IF(VLOOKUP(A501,入力シート❷!A:I,9,FALSE)="","",IF(VLOOKUP(A501,入力シート❷!A:I,9,FALSE)="女","",VLOOKUP(A501,入力シート❷!A:I,9,FALSE)))</f>
        <v/>
      </c>
      <c r="O501" s="271" t="str">
        <f>IF(VLOOKUP(A501,入力シート❷!A:I,9,FALSE)="","",IF(VLOOKUP(A501,入力シート❷!A:I,9,FALSE)="男","",VLOOKUP(A501,入力シート❷!A:I,9,FALSE)))</f>
        <v/>
      </c>
      <c r="P501" s="159" t="s">
        <v>0</v>
      </c>
      <c r="Q501" s="159" t="s">
        <v>1</v>
      </c>
      <c r="R501" s="159" t="s">
        <v>2</v>
      </c>
      <c r="S501" s="159" t="s">
        <v>3</v>
      </c>
      <c r="T501" s="159" t="s">
        <v>6</v>
      </c>
      <c r="U501" s="159" t="s">
        <v>7</v>
      </c>
      <c r="V501" s="153" t="s">
        <v>8</v>
      </c>
      <c r="W501" s="138" t="str">
        <f>IF(VLOOKUP(A501,入力シート❷!A:U,19,FALSE)="","",VLOOKUP(A501,入力シート❷!A:U,19,FALSE))</f>
        <v/>
      </c>
      <c r="X501" s="87" t="str">
        <f>IF(VLOOKUP(A501,入力シート❷!A:AF,22,FALSE)="","",VLOOKUP(A501,入力シート❷!A:AF,22,FALSE))</f>
        <v/>
      </c>
      <c r="Y501" s="66" t="str">
        <f>IF(VLOOKUP(A501,入力シート❷!A:AF,23,FALSE)="","",VLOOKUP(A501,入力シート❷!A:AF,23,FALSE))</f>
        <v/>
      </c>
      <c r="Z501" s="66" t="str">
        <f>IF(VLOOKUP(A501,入力シート❷!A:AF,24,FALSE)="","",VLOOKUP(A501,入力シート❷!A:AF,24,FALSE))</f>
        <v/>
      </c>
      <c r="AA501" s="66" t="str">
        <f>IF(VLOOKUP(A501,入力シート❷!A:AF,25,FALSE)="","",VLOOKUP(A501,入力シート❷!A:AF,25,FALSE))</f>
        <v/>
      </c>
      <c r="AB501" s="66" t="str">
        <f>IF(VLOOKUP(A501,入力シート❷!A:AF,26,FALSE)="","",VLOOKUP(A501,入力シート❷!A:AF,26,FALSE))</f>
        <v/>
      </c>
      <c r="AC501" s="77" t="str">
        <f>IF(VLOOKUP(A501,入力シート❷!A:AF,27,FALSE)="","",VLOOKUP(A501,入力シート❷!A:AF,27,FALSE))</f>
        <v/>
      </c>
      <c r="AD501" s="81" t="str">
        <f>IF(VLOOKUP(A501,入力シート❷!A:AG,33,FALSE)="","必要な場合、入力シート❷に入力してください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必要な場合、入力シート❷に入力してください",VLOOKUP(A501,入力シート❷!A:AG,33,FALSE))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01" s="81"/>
      <c r="AF501" s="81"/>
      <c r="AG501" s="82"/>
      <c r="AH501" s="164" t="s">
        <v>15</v>
      </c>
    </row>
    <row r="502" spans="1:34" ht="6" customHeight="1" thickBot="1">
      <c r="A502" s="249"/>
      <c r="B502" s="294"/>
      <c r="C502" s="297"/>
      <c r="D502" s="300"/>
      <c r="E502" s="251"/>
      <c r="F502" s="254"/>
      <c r="G502" s="254"/>
      <c r="H502" s="257"/>
      <c r="I502" s="294"/>
      <c r="J502" s="297"/>
      <c r="K502" s="300"/>
      <c r="L502" s="279"/>
      <c r="M502" s="280"/>
      <c r="N502" s="269"/>
      <c r="O502" s="272"/>
      <c r="P502" s="115"/>
      <c r="Q502" s="115"/>
      <c r="R502" s="115"/>
      <c r="S502" s="115"/>
      <c r="T502" s="115"/>
      <c r="U502" s="115"/>
      <c r="V502" s="124"/>
      <c r="W502" s="121"/>
      <c r="X502" s="75"/>
      <c r="Y502" s="67"/>
      <c r="Z502" s="67"/>
      <c r="AA502" s="67"/>
      <c r="AB502" s="67"/>
      <c r="AC502" s="78"/>
      <c r="AD502" s="83"/>
      <c r="AE502" s="83"/>
      <c r="AF502" s="83"/>
      <c r="AG502" s="84"/>
      <c r="AH502" s="165"/>
    </row>
    <row r="503" spans="1:34" ht="6" customHeight="1" thickBot="1">
      <c r="A503" s="249"/>
      <c r="B503" s="294"/>
      <c r="C503" s="297"/>
      <c r="D503" s="300"/>
      <c r="E503" s="251"/>
      <c r="F503" s="254"/>
      <c r="G503" s="254"/>
      <c r="H503" s="257"/>
      <c r="I503" s="294"/>
      <c r="J503" s="297"/>
      <c r="K503" s="300"/>
      <c r="L503" s="279"/>
      <c r="M503" s="280"/>
      <c r="N503" s="269"/>
      <c r="O503" s="272"/>
      <c r="P503" s="107" t="str">
        <f>IF(VLOOKUP(A501,入力シート❷!A:U,10,FALSE)="","",VLOOKUP(A501,入力シート❷!A:U,10,FALSE))</f>
        <v/>
      </c>
      <c r="Q503" s="107" t="str">
        <f>IF(VLOOKUP(A501,入力シート❷!A:U,11,FALSE)="","",VLOOKUP(A501,入力シート❷!A:U,11,FALSE))</f>
        <v/>
      </c>
      <c r="R503" s="107" t="str">
        <f>IF(VLOOKUP(A501,入力シート❷!A:U,12,FALSE)="","",VLOOKUP(A501,入力シート❷!A:U,12,FALSE))</f>
        <v/>
      </c>
      <c r="S503" s="107" t="str">
        <f>IF(VLOOKUP(A501,入力シート❷!A:U,13,FALSE)="","",VLOOKUP(A501,入力シート❷!A:U,13,FALSE))</f>
        <v/>
      </c>
      <c r="T503" s="107" t="str">
        <f>IF(VLOOKUP(A501,入力シート❷!A:U,18,FALSE)="","",VLOOKUP(A501,入力シート❷!A:U,18,FALSE))</f>
        <v/>
      </c>
      <c r="U503" s="107" t="str">
        <f>IF(SUM(P503:T503)=0,"",SUM(P503:T503))</f>
        <v/>
      </c>
      <c r="V503" s="124"/>
      <c r="W503" s="121"/>
      <c r="X503" s="75"/>
      <c r="Y503" s="67"/>
      <c r="Z503" s="67"/>
      <c r="AA503" s="67"/>
      <c r="AB503" s="67"/>
      <c r="AC503" s="78"/>
      <c r="AD503" s="83"/>
      <c r="AE503" s="83"/>
      <c r="AF503" s="83"/>
      <c r="AG503" s="84"/>
      <c r="AH503" s="165"/>
    </row>
    <row r="504" spans="1:34" ht="6" customHeight="1" thickBot="1">
      <c r="A504" s="249"/>
      <c r="B504" s="294"/>
      <c r="C504" s="297"/>
      <c r="D504" s="300"/>
      <c r="E504" s="251"/>
      <c r="F504" s="254"/>
      <c r="G504" s="254"/>
      <c r="H504" s="257"/>
      <c r="I504" s="294"/>
      <c r="J504" s="297"/>
      <c r="K504" s="300"/>
      <c r="L504" s="281"/>
      <c r="M504" s="282"/>
      <c r="N504" s="270"/>
      <c r="O504" s="273"/>
      <c r="P504" s="107"/>
      <c r="Q504" s="107"/>
      <c r="R504" s="107"/>
      <c r="S504" s="107"/>
      <c r="T504" s="107"/>
      <c r="U504" s="107"/>
      <c r="V504" s="154"/>
      <c r="W504" s="139"/>
      <c r="X504" s="75"/>
      <c r="Y504" s="67"/>
      <c r="Z504" s="67"/>
      <c r="AA504" s="67"/>
      <c r="AB504" s="67"/>
      <c r="AC504" s="78"/>
      <c r="AD504" s="83"/>
      <c r="AE504" s="83"/>
      <c r="AF504" s="83"/>
      <c r="AG504" s="84"/>
      <c r="AH504" s="166"/>
    </row>
    <row r="505" spans="1:34" ht="6" customHeight="1" thickBot="1">
      <c r="A505" s="249"/>
      <c r="B505" s="294"/>
      <c r="C505" s="297"/>
      <c r="D505" s="300"/>
      <c r="E505" s="251"/>
      <c r="F505" s="254"/>
      <c r="G505" s="254"/>
      <c r="H505" s="257"/>
      <c r="I505" s="294"/>
      <c r="J505" s="297"/>
      <c r="K505" s="300"/>
      <c r="L505" s="259" t="str">
        <f>IF(OR(VLOOKUP(A501,入力シート❷!A:I,5,FALSE)="",VLOOKUP(A501,入力シート❷!A:I,6,FALSE)=""),"入力シート❷に入力してください",VLOOKUP(A501,入力シート❷!A:I,5,FALSE)&amp;"　"&amp;VLOOKUP(A501,入力シート❷!A:I,6,FALSE))</f>
        <v>入力シート❷に入力してください</v>
      </c>
      <c r="M505" s="260"/>
      <c r="N505" s="260"/>
      <c r="O505" s="261"/>
      <c r="P505" s="107"/>
      <c r="Q505" s="107"/>
      <c r="R505" s="107"/>
      <c r="S505" s="107"/>
      <c r="T505" s="107"/>
      <c r="U505" s="107"/>
      <c r="V505" s="136" t="s">
        <v>9</v>
      </c>
      <c r="W505" s="128" t="str">
        <f>IF(VLOOKUP(A501,入力シート❷!A:U,20,FALSE)="","",VLOOKUP(A501,入力シート❷!A:U,20,FALSE))</f>
        <v/>
      </c>
      <c r="X505" s="75"/>
      <c r="Y505" s="67"/>
      <c r="Z505" s="67"/>
      <c r="AA505" s="67"/>
      <c r="AB505" s="67"/>
      <c r="AC505" s="78"/>
      <c r="AD505" s="83"/>
      <c r="AE505" s="83"/>
      <c r="AF505" s="83"/>
      <c r="AG505" s="84"/>
      <c r="AH505" s="167" t="s">
        <v>15</v>
      </c>
    </row>
    <row r="506" spans="1:34" ht="6" customHeight="1" thickBot="1">
      <c r="A506" s="249"/>
      <c r="B506" s="294"/>
      <c r="C506" s="297"/>
      <c r="D506" s="300"/>
      <c r="E506" s="251"/>
      <c r="F506" s="254"/>
      <c r="G506" s="254"/>
      <c r="H506" s="257"/>
      <c r="I506" s="294"/>
      <c r="J506" s="297"/>
      <c r="K506" s="300"/>
      <c r="L506" s="262"/>
      <c r="M506" s="263"/>
      <c r="N506" s="263"/>
      <c r="O506" s="264"/>
      <c r="P506" s="113"/>
      <c r="Q506" s="113"/>
      <c r="R506" s="113"/>
      <c r="S506" s="113"/>
      <c r="T506" s="113"/>
      <c r="U506" s="113"/>
      <c r="V506" s="124"/>
      <c r="W506" s="121"/>
      <c r="X506" s="75"/>
      <c r="Y506" s="67"/>
      <c r="Z506" s="67"/>
      <c r="AA506" s="67"/>
      <c r="AB506" s="67"/>
      <c r="AC506" s="78"/>
      <c r="AD506" s="83"/>
      <c r="AE506" s="83"/>
      <c r="AF506" s="83"/>
      <c r="AG506" s="84"/>
      <c r="AH506" s="165"/>
    </row>
    <row r="507" spans="1:34" ht="6" customHeight="1" thickBot="1">
      <c r="A507" s="249"/>
      <c r="B507" s="294"/>
      <c r="C507" s="297"/>
      <c r="D507" s="300"/>
      <c r="E507" s="251"/>
      <c r="F507" s="254"/>
      <c r="G507" s="254"/>
      <c r="H507" s="257"/>
      <c r="I507" s="294"/>
      <c r="J507" s="297"/>
      <c r="K507" s="300"/>
      <c r="L507" s="262"/>
      <c r="M507" s="263"/>
      <c r="N507" s="263"/>
      <c r="O507" s="264"/>
      <c r="P507" s="114" t="s">
        <v>4</v>
      </c>
      <c r="Q507" s="114" t="s">
        <v>5</v>
      </c>
      <c r="R507" s="114" t="s">
        <v>11</v>
      </c>
      <c r="S507" s="114" t="s">
        <v>12</v>
      </c>
      <c r="T507" s="126" t="s">
        <v>15</v>
      </c>
      <c r="U507" s="16"/>
      <c r="V507" s="124"/>
      <c r="W507" s="121"/>
      <c r="X507" s="75" t="str">
        <f>IF(VLOOKUP(A501,入力シート❷!A:AF,28,FALSE)="","",VLOOKUP(A501,入力シート❷!A:AF,28,FALSE))</f>
        <v/>
      </c>
      <c r="Y507" s="67" t="str">
        <f>IF(VLOOKUP(A501,入力シート❷!A:AF,29,FALSE)="","",VLOOKUP(A501,入力シート❷!A:AF,29,FALSE))</f>
        <v/>
      </c>
      <c r="Z507" s="67" t="str">
        <f>IF(VLOOKUP(A501,入力シート❷!A:AF,30,FALSE)="","",VLOOKUP(A501,入力シート❷!A:AF,30,FALSE))</f>
        <v/>
      </c>
      <c r="AA507" s="67" t="str">
        <f>IF(VLOOKUP(A501,入力シート❷!A:AF,31,FALSE)="","",VLOOKUP(A501,入力シート❷!A:AF,31,FALSE))</f>
        <v/>
      </c>
      <c r="AB507" s="67" t="str">
        <f>IF(VLOOKUP(A501,入力シート❷!A:AF,32,FALSE)="","",VLOOKUP(A501,入力シート❷!A:AF,32,FALSE))</f>
        <v/>
      </c>
      <c r="AC507" s="69"/>
      <c r="AD507" s="83"/>
      <c r="AE507" s="83"/>
      <c r="AF507" s="83"/>
      <c r="AG507" s="84"/>
      <c r="AH507" s="165"/>
    </row>
    <row r="508" spans="1:34" ht="6" customHeight="1" thickBot="1">
      <c r="A508" s="249"/>
      <c r="B508" s="294"/>
      <c r="C508" s="297"/>
      <c r="D508" s="300"/>
      <c r="E508" s="251"/>
      <c r="F508" s="254"/>
      <c r="G508" s="254"/>
      <c r="H508" s="257"/>
      <c r="I508" s="294"/>
      <c r="J508" s="297"/>
      <c r="K508" s="300"/>
      <c r="L508" s="262"/>
      <c r="M508" s="263"/>
      <c r="N508" s="263"/>
      <c r="O508" s="264"/>
      <c r="P508" s="115"/>
      <c r="Q508" s="115"/>
      <c r="R508" s="115"/>
      <c r="S508" s="115"/>
      <c r="T508" s="127"/>
      <c r="U508" s="17"/>
      <c r="V508" s="137"/>
      <c r="W508" s="129"/>
      <c r="X508" s="75"/>
      <c r="Y508" s="67"/>
      <c r="Z508" s="67"/>
      <c r="AA508" s="67"/>
      <c r="AB508" s="67"/>
      <c r="AC508" s="69"/>
      <c r="AD508" s="83"/>
      <c r="AE508" s="83"/>
      <c r="AF508" s="83"/>
      <c r="AG508" s="84"/>
      <c r="AH508" s="166"/>
    </row>
    <row r="509" spans="1:34" ht="6" customHeight="1" thickBot="1">
      <c r="A509" s="249"/>
      <c r="B509" s="294"/>
      <c r="C509" s="297"/>
      <c r="D509" s="300"/>
      <c r="E509" s="251"/>
      <c r="F509" s="254"/>
      <c r="G509" s="254"/>
      <c r="H509" s="257"/>
      <c r="I509" s="294"/>
      <c r="J509" s="297"/>
      <c r="K509" s="300"/>
      <c r="L509" s="262"/>
      <c r="M509" s="263"/>
      <c r="N509" s="263"/>
      <c r="O509" s="264"/>
      <c r="P509" s="107" t="str">
        <f>IF(VLOOKUP(A501,入力シート❷!A:U,14,FALSE)="","",VLOOKUP(A501,入力シート❷!A:U,14,FALSE))</f>
        <v/>
      </c>
      <c r="Q509" s="107" t="str">
        <f>IF(VLOOKUP(A501,入力シート❷!A:U,15,FALSE)="","",VLOOKUP(A501,入力シート❷!A:U,15,FALSE))</f>
        <v/>
      </c>
      <c r="R509" s="107" t="str">
        <f>IF(VLOOKUP(A501,入力シート❷!A:U,16,FALSE)="","",VLOOKUP(A501,入力シート❷!A:U,16,FALSE))</f>
        <v/>
      </c>
      <c r="S509" s="107" t="str">
        <f>IF(VLOOKUP(A501,入力シート❷!A:U,17,FALSE)="","",VLOOKUP(A501,入力シート❷!A:U,17,FALSE))</f>
        <v/>
      </c>
      <c r="T509" s="127"/>
      <c r="U509" s="17"/>
      <c r="V509" s="123" t="s">
        <v>10</v>
      </c>
      <c r="W509" s="120" t="str">
        <f>IF(VLOOKUP(A501,入力シート❷!A:U,21,FALSE)="","",VLOOKUP(A501,入力シート❷!A:U,21,FALSE))</f>
        <v/>
      </c>
      <c r="X509" s="75"/>
      <c r="Y509" s="67"/>
      <c r="Z509" s="67"/>
      <c r="AA509" s="67"/>
      <c r="AB509" s="67"/>
      <c r="AC509" s="69"/>
      <c r="AD509" s="83"/>
      <c r="AE509" s="83"/>
      <c r="AF509" s="83"/>
      <c r="AG509" s="84"/>
      <c r="AH509" s="167" t="s">
        <v>15</v>
      </c>
    </row>
    <row r="510" spans="1:34" ht="6" customHeight="1" thickBot="1">
      <c r="A510" s="249"/>
      <c r="B510" s="294"/>
      <c r="C510" s="297"/>
      <c r="D510" s="300"/>
      <c r="E510" s="251"/>
      <c r="F510" s="254"/>
      <c r="G510" s="254"/>
      <c r="H510" s="257"/>
      <c r="I510" s="294"/>
      <c r="J510" s="297"/>
      <c r="K510" s="300"/>
      <c r="L510" s="262"/>
      <c r="M510" s="263"/>
      <c r="N510" s="263"/>
      <c r="O510" s="264"/>
      <c r="P510" s="107"/>
      <c r="Q510" s="107"/>
      <c r="R510" s="107"/>
      <c r="S510" s="107"/>
      <c r="T510" s="111" t="str">
        <f>VLOOKUP(A501,■■■!A:BN,66)</f>
        <v/>
      </c>
      <c r="U510" s="118">
        <f>VLOOKUP(A501,■■■!A:BA,53)</f>
        <v>0</v>
      </c>
      <c r="V510" s="124"/>
      <c r="W510" s="121"/>
      <c r="X510" s="75"/>
      <c r="Y510" s="67"/>
      <c r="Z510" s="67"/>
      <c r="AA510" s="67"/>
      <c r="AB510" s="67"/>
      <c r="AC510" s="69"/>
      <c r="AD510" s="83"/>
      <c r="AE510" s="83"/>
      <c r="AF510" s="83"/>
      <c r="AG510" s="84"/>
      <c r="AH510" s="165"/>
    </row>
    <row r="511" spans="1:34" ht="6" customHeight="1" thickBot="1">
      <c r="A511" s="249"/>
      <c r="B511" s="294"/>
      <c r="C511" s="297"/>
      <c r="D511" s="300"/>
      <c r="E511" s="251"/>
      <c r="F511" s="254"/>
      <c r="G511" s="254"/>
      <c r="H511" s="257"/>
      <c r="I511" s="294"/>
      <c r="J511" s="297"/>
      <c r="K511" s="300"/>
      <c r="L511" s="262"/>
      <c r="M511" s="263"/>
      <c r="N511" s="263"/>
      <c r="O511" s="264"/>
      <c r="P511" s="107"/>
      <c r="Q511" s="107"/>
      <c r="R511" s="107"/>
      <c r="S511" s="107"/>
      <c r="T511" s="111"/>
      <c r="U511" s="118"/>
      <c r="V511" s="124"/>
      <c r="W511" s="121"/>
      <c r="X511" s="75"/>
      <c r="Y511" s="67"/>
      <c r="Z511" s="67"/>
      <c r="AA511" s="67"/>
      <c r="AB511" s="67"/>
      <c r="AC511" s="69"/>
      <c r="AD511" s="83"/>
      <c r="AE511" s="83"/>
      <c r="AF511" s="83"/>
      <c r="AG511" s="84"/>
      <c r="AH511" s="165"/>
    </row>
    <row r="512" spans="1:34" ht="6" customHeight="1" thickBot="1">
      <c r="A512" s="249"/>
      <c r="B512" s="295"/>
      <c r="C512" s="298"/>
      <c r="D512" s="301"/>
      <c r="E512" s="252"/>
      <c r="F512" s="255"/>
      <c r="G512" s="255"/>
      <c r="H512" s="258"/>
      <c r="I512" s="295"/>
      <c r="J512" s="298"/>
      <c r="K512" s="301"/>
      <c r="L512" s="265"/>
      <c r="M512" s="266"/>
      <c r="N512" s="266"/>
      <c r="O512" s="267"/>
      <c r="P512" s="108"/>
      <c r="Q512" s="108"/>
      <c r="R512" s="108"/>
      <c r="S512" s="108"/>
      <c r="T512" s="112"/>
      <c r="U512" s="119"/>
      <c r="V512" s="125"/>
      <c r="W512" s="122"/>
      <c r="X512" s="76"/>
      <c r="Y512" s="68"/>
      <c r="Z512" s="68"/>
      <c r="AA512" s="68"/>
      <c r="AB512" s="68"/>
      <c r="AC512" s="70"/>
      <c r="AD512" s="85"/>
      <c r="AE512" s="85"/>
      <c r="AF512" s="85"/>
      <c r="AG512" s="86"/>
      <c r="AH512" s="168"/>
    </row>
    <row r="513" spans="1:34" ht="6" customHeight="1" thickBot="1">
      <c r="A513" s="249">
        <v>28</v>
      </c>
      <c r="B513" s="293" t="str">
        <f>IF(VLOOKUP(A513,入力シート❷!A:B,2,FALSE)="ハイパーコース","ハイパー","")</f>
        <v/>
      </c>
      <c r="C513" s="296" t="str">
        <f>IF(VLOOKUP(A513,入力シート❷!A:B,2,FALSE)="アドバンストコース","アドバンスト","")</f>
        <v/>
      </c>
      <c r="D513" s="299" t="str">
        <f>IF(VLOOKUP(A513,入力シート❷!A:B,2,FALSE)="アグレッシブコース","アグレッシブ","")</f>
        <v/>
      </c>
      <c r="E513" s="250" t="str">
        <f>IF(VLOOKUP(A513,入力シート❷!A:C,3,FALSE)="A推薦(単願)","A推薦","")</f>
        <v/>
      </c>
      <c r="F513" s="253" t="str">
        <f>IF(VLOOKUP(A513,入力シート❷!A:C,3,FALSE)="B推薦(併願)","B推薦","")</f>
        <v/>
      </c>
      <c r="G513" s="253" t="str">
        <f>IF(VLOOKUP(A513,入力シート❷!A:C,3,FALSE)="C推薦(第一志望)","C推薦","")</f>
        <v/>
      </c>
      <c r="H513" s="256" t="str">
        <f>IF(VLOOKUP(A513,入力シート❷!A:C,3,FALSE)="併願優遇","併願優遇","")</f>
        <v/>
      </c>
      <c r="I513" s="293" t="str">
        <f>IF(VLOOKUP(A513,入力シート❷!A:D,4,FALSE)="学業特待Ⅰ","学業特待Ⅰ","")</f>
        <v/>
      </c>
      <c r="J513" s="296" t="str">
        <f>IF(VLOOKUP(A513,入力シート❷!A:D,4,FALSE)="学業特待Ⅱ","学業特待Ⅱ","")</f>
        <v/>
      </c>
      <c r="K513" s="299" t="str">
        <f>IF(VLOOKUP(A513,入力シート❷!A:D,4,FALSE)="学業特待Ⅲ","学業特待Ⅲ","")</f>
        <v/>
      </c>
      <c r="L513" s="277" t="str">
        <f>IF(OR(VLOOKUP(A513,入力シート❷!A:I,7,FALSE)="",VLOOKUP(A513,入力シート❷!A:I,8,FALSE)=""),"入力シート❷に入力してください",VLOOKUP(A513,入力シート❷!A:I,7,FALSE)&amp;"　"&amp;VLOOKUP(A513,入力シート❷!A:I,8,FALSE))</f>
        <v>入力シート❷に入力してください</v>
      </c>
      <c r="M513" s="278"/>
      <c r="N513" s="268" t="str">
        <f>IF(VLOOKUP(A513,入力シート❷!A:I,9,FALSE)="","",IF(VLOOKUP(A513,入力シート❷!A:I,9,FALSE)="女","",VLOOKUP(A513,入力シート❷!A:I,9,FALSE)))</f>
        <v/>
      </c>
      <c r="O513" s="271" t="str">
        <f>IF(VLOOKUP(A513,入力シート❷!A:I,9,FALSE)="","",IF(VLOOKUP(A513,入力シート❷!A:I,9,FALSE)="男","",VLOOKUP(A513,入力シート❷!A:I,9,FALSE)))</f>
        <v/>
      </c>
      <c r="P513" s="159" t="s">
        <v>0</v>
      </c>
      <c r="Q513" s="159" t="s">
        <v>1</v>
      </c>
      <c r="R513" s="159" t="s">
        <v>2</v>
      </c>
      <c r="S513" s="159" t="s">
        <v>3</v>
      </c>
      <c r="T513" s="159" t="s">
        <v>6</v>
      </c>
      <c r="U513" s="159" t="s">
        <v>7</v>
      </c>
      <c r="V513" s="153" t="s">
        <v>8</v>
      </c>
      <c r="W513" s="138" t="str">
        <f>IF(VLOOKUP(A513,入力シート❷!A:U,19,FALSE)="","",VLOOKUP(A513,入力シート❷!A:U,19,FALSE))</f>
        <v/>
      </c>
      <c r="X513" s="87" t="str">
        <f>IF(VLOOKUP(A513,入力シート❷!A:AF,22,FALSE)="","",VLOOKUP(A513,入力シート❷!A:AF,22,FALSE))</f>
        <v/>
      </c>
      <c r="Y513" s="66" t="str">
        <f>IF(VLOOKUP(A513,入力シート❷!A:AF,23,FALSE)="","",VLOOKUP(A513,入力シート❷!A:AF,23,FALSE))</f>
        <v/>
      </c>
      <c r="Z513" s="66" t="str">
        <f>IF(VLOOKUP(A513,入力シート❷!A:AF,24,FALSE)="","",VLOOKUP(A513,入力シート❷!A:AF,24,FALSE))</f>
        <v/>
      </c>
      <c r="AA513" s="66" t="str">
        <f>IF(VLOOKUP(A513,入力シート❷!A:AF,25,FALSE)="","",VLOOKUP(A513,入力シート❷!A:AF,25,FALSE))</f>
        <v/>
      </c>
      <c r="AB513" s="66" t="str">
        <f>IF(VLOOKUP(A513,入力シート❷!A:AF,26,FALSE)="","",VLOOKUP(A513,入力シート❷!A:AF,26,FALSE))</f>
        <v/>
      </c>
      <c r="AC513" s="77" t="str">
        <f>IF(VLOOKUP(A513,入力シート❷!A:AF,27,FALSE)="","",VLOOKUP(A513,入力シート❷!A:AF,27,FALSE))</f>
        <v/>
      </c>
      <c r="AD513" s="81" t="str">
        <f>IF(VLOOKUP(A513,入力シート❷!A:AG,33,FALSE)="","必要な場合、入力シート❷に入力してください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必要な場合、入力シート❷に入力してください",VLOOKUP(A513,入力シート❷!A:AG,33,FALSE))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13" s="81"/>
      <c r="AF513" s="81"/>
      <c r="AG513" s="82"/>
      <c r="AH513" s="164" t="s">
        <v>15</v>
      </c>
    </row>
    <row r="514" spans="1:34" ht="6" customHeight="1" thickBot="1">
      <c r="A514" s="249"/>
      <c r="B514" s="294"/>
      <c r="C514" s="297"/>
      <c r="D514" s="300"/>
      <c r="E514" s="251"/>
      <c r="F514" s="254"/>
      <c r="G514" s="254"/>
      <c r="H514" s="257"/>
      <c r="I514" s="294"/>
      <c r="J514" s="297"/>
      <c r="K514" s="300"/>
      <c r="L514" s="279"/>
      <c r="M514" s="280"/>
      <c r="N514" s="269"/>
      <c r="O514" s="272"/>
      <c r="P514" s="115"/>
      <c r="Q514" s="115"/>
      <c r="R514" s="115"/>
      <c r="S514" s="115"/>
      <c r="T514" s="115"/>
      <c r="U514" s="115"/>
      <c r="V514" s="124"/>
      <c r="W514" s="121"/>
      <c r="X514" s="75"/>
      <c r="Y514" s="67"/>
      <c r="Z514" s="67"/>
      <c r="AA514" s="67"/>
      <c r="AB514" s="67"/>
      <c r="AC514" s="78"/>
      <c r="AD514" s="83"/>
      <c r="AE514" s="83"/>
      <c r="AF514" s="83"/>
      <c r="AG514" s="84"/>
      <c r="AH514" s="165"/>
    </row>
    <row r="515" spans="1:34" ht="6" customHeight="1" thickBot="1">
      <c r="A515" s="249"/>
      <c r="B515" s="294"/>
      <c r="C515" s="297"/>
      <c r="D515" s="300"/>
      <c r="E515" s="251"/>
      <c r="F515" s="254"/>
      <c r="G515" s="254"/>
      <c r="H515" s="257"/>
      <c r="I515" s="294"/>
      <c r="J515" s="297"/>
      <c r="K515" s="300"/>
      <c r="L515" s="279"/>
      <c r="M515" s="280"/>
      <c r="N515" s="269"/>
      <c r="O515" s="272"/>
      <c r="P515" s="107" t="str">
        <f>IF(VLOOKUP(A513,入力シート❷!A:U,10,FALSE)="","",VLOOKUP(A513,入力シート❷!A:U,10,FALSE))</f>
        <v/>
      </c>
      <c r="Q515" s="107" t="str">
        <f>IF(VLOOKUP(A513,入力シート❷!A:U,11,FALSE)="","",VLOOKUP(A513,入力シート❷!A:U,11,FALSE))</f>
        <v/>
      </c>
      <c r="R515" s="107" t="str">
        <f>IF(VLOOKUP(A513,入力シート❷!A:U,12,FALSE)="","",VLOOKUP(A513,入力シート❷!A:U,12,FALSE))</f>
        <v/>
      </c>
      <c r="S515" s="107" t="str">
        <f>IF(VLOOKUP(A513,入力シート❷!A:U,13,FALSE)="","",VLOOKUP(A513,入力シート❷!A:U,13,FALSE))</f>
        <v/>
      </c>
      <c r="T515" s="107" t="str">
        <f>IF(VLOOKUP(A513,入力シート❷!A:U,18,FALSE)="","",VLOOKUP(A513,入力シート❷!A:U,18,FALSE))</f>
        <v/>
      </c>
      <c r="U515" s="107" t="str">
        <f>IF(SUM(P515:T515)=0,"",SUM(P515:T515))</f>
        <v/>
      </c>
      <c r="V515" s="124"/>
      <c r="W515" s="121"/>
      <c r="X515" s="75"/>
      <c r="Y515" s="67"/>
      <c r="Z515" s="67"/>
      <c r="AA515" s="67"/>
      <c r="AB515" s="67"/>
      <c r="AC515" s="78"/>
      <c r="AD515" s="83"/>
      <c r="AE515" s="83"/>
      <c r="AF515" s="83"/>
      <c r="AG515" s="84"/>
      <c r="AH515" s="165"/>
    </row>
    <row r="516" spans="1:34" ht="6" customHeight="1" thickBot="1">
      <c r="A516" s="249"/>
      <c r="B516" s="294"/>
      <c r="C516" s="297"/>
      <c r="D516" s="300"/>
      <c r="E516" s="251"/>
      <c r="F516" s="254"/>
      <c r="G516" s="254"/>
      <c r="H516" s="257"/>
      <c r="I516" s="294"/>
      <c r="J516" s="297"/>
      <c r="K516" s="300"/>
      <c r="L516" s="281"/>
      <c r="M516" s="282"/>
      <c r="N516" s="270"/>
      <c r="O516" s="273"/>
      <c r="P516" s="107"/>
      <c r="Q516" s="107"/>
      <c r="R516" s="107"/>
      <c r="S516" s="107"/>
      <c r="T516" s="107"/>
      <c r="U516" s="107"/>
      <c r="V516" s="154"/>
      <c r="W516" s="139"/>
      <c r="X516" s="75"/>
      <c r="Y516" s="67"/>
      <c r="Z516" s="67"/>
      <c r="AA516" s="67"/>
      <c r="AB516" s="67"/>
      <c r="AC516" s="78"/>
      <c r="AD516" s="83"/>
      <c r="AE516" s="83"/>
      <c r="AF516" s="83"/>
      <c r="AG516" s="84"/>
      <c r="AH516" s="166"/>
    </row>
    <row r="517" spans="1:34" ht="6" customHeight="1" thickBot="1">
      <c r="A517" s="249"/>
      <c r="B517" s="294"/>
      <c r="C517" s="297"/>
      <c r="D517" s="300"/>
      <c r="E517" s="251"/>
      <c r="F517" s="254"/>
      <c r="G517" s="254"/>
      <c r="H517" s="257"/>
      <c r="I517" s="294"/>
      <c r="J517" s="297"/>
      <c r="K517" s="300"/>
      <c r="L517" s="259" t="str">
        <f>IF(OR(VLOOKUP(A513,入力シート❷!A:I,5,FALSE)="",VLOOKUP(A513,入力シート❷!A:I,6,FALSE)=""),"入力シート❷に入力してください",VLOOKUP(A513,入力シート❷!A:I,5,FALSE)&amp;"　"&amp;VLOOKUP(A513,入力シート❷!A:I,6,FALSE))</f>
        <v>入力シート❷に入力してください</v>
      </c>
      <c r="M517" s="260"/>
      <c r="N517" s="260"/>
      <c r="O517" s="261"/>
      <c r="P517" s="107"/>
      <c r="Q517" s="107"/>
      <c r="R517" s="107"/>
      <c r="S517" s="107"/>
      <c r="T517" s="107"/>
      <c r="U517" s="107"/>
      <c r="V517" s="136" t="s">
        <v>9</v>
      </c>
      <c r="W517" s="128" t="str">
        <f>IF(VLOOKUP(A513,入力シート❷!A:U,20,FALSE)="","",VLOOKUP(A513,入力シート❷!A:U,20,FALSE))</f>
        <v/>
      </c>
      <c r="X517" s="75"/>
      <c r="Y517" s="67"/>
      <c r="Z517" s="67"/>
      <c r="AA517" s="67"/>
      <c r="AB517" s="67"/>
      <c r="AC517" s="78"/>
      <c r="AD517" s="83"/>
      <c r="AE517" s="83"/>
      <c r="AF517" s="83"/>
      <c r="AG517" s="84"/>
      <c r="AH517" s="167" t="s">
        <v>15</v>
      </c>
    </row>
    <row r="518" spans="1:34" ht="6" customHeight="1" thickBot="1">
      <c r="A518" s="249"/>
      <c r="B518" s="294"/>
      <c r="C518" s="297"/>
      <c r="D518" s="300"/>
      <c r="E518" s="251"/>
      <c r="F518" s="254"/>
      <c r="G518" s="254"/>
      <c r="H518" s="257"/>
      <c r="I518" s="294"/>
      <c r="J518" s="297"/>
      <c r="K518" s="300"/>
      <c r="L518" s="262"/>
      <c r="M518" s="263"/>
      <c r="N518" s="263"/>
      <c r="O518" s="264"/>
      <c r="P518" s="113"/>
      <c r="Q518" s="113"/>
      <c r="R518" s="113"/>
      <c r="S518" s="113"/>
      <c r="T518" s="113"/>
      <c r="U518" s="113"/>
      <c r="V518" s="124"/>
      <c r="W518" s="121"/>
      <c r="X518" s="75"/>
      <c r="Y518" s="67"/>
      <c r="Z518" s="67"/>
      <c r="AA518" s="67"/>
      <c r="AB518" s="67"/>
      <c r="AC518" s="78"/>
      <c r="AD518" s="83"/>
      <c r="AE518" s="83"/>
      <c r="AF518" s="83"/>
      <c r="AG518" s="84"/>
      <c r="AH518" s="165"/>
    </row>
    <row r="519" spans="1:34" ht="6" customHeight="1" thickBot="1">
      <c r="A519" s="249"/>
      <c r="B519" s="294"/>
      <c r="C519" s="297"/>
      <c r="D519" s="300"/>
      <c r="E519" s="251"/>
      <c r="F519" s="254"/>
      <c r="G519" s="254"/>
      <c r="H519" s="257"/>
      <c r="I519" s="294"/>
      <c r="J519" s="297"/>
      <c r="K519" s="300"/>
      <c r="L519" s="262"/>
      <c r="M519" s="263"/>
      <c r="N519" s="263"/>
      <c r="O519" s="264"/>
      <c r="P519" s="114" t="s">
        <v>4</v>
      </c>
      <c r="Q519" s="114" t="s">
        <v>5</v>
      </c>
      <c r="R519" s="114" t="s">
        <v>11</v>
      </c>
      <c r="S519" s="114" t="s">
        <v>12</v>
      </c>
      <c r="T519" s="126" t="s">
        <v>15</v>
      </c>
      <c r="U519" s="16"/>
      <c r="V519" s="124"/>
      <c r="W519" s="121"/>
      <c r="X519" s="75" t="str">
        <f>IF(VLOOKUP(A513,入力シート❷!A:AF,28,FALSE)="","",VLOOKUP(A513,入力シート❷!A:AF,28,FALSE))</f>
        <v/>
      </c>
      <c r="Y519" s="67" t="str">
        <f>IF(VLOOKUP(A513,入力シート❷!A:AF,29,FALSE)="","",VLOOKUP(A513,入力シート❷!A:AF,29,FALSE))</f>
        <v/>
      </c>
      <c r="Z519" s="67" t="str">
        <f>IF(VLOOKUP(A513,入力シート❷!A:AF,30,FALSE)="","",VLOOKUP(A513,入力シート❷!A:AF,30,FALSE))</f>
        <v/>
      </c>
      <c r="AA519" s="67" t="str">
        <f>IF(VLOOKUP(A513,入力シート❷!A:AF,31,FALSE)="","",VLOOKUP(A513,入力シート❷!A:AF,31,FALSE))</f>
        <v/>
      </c>
      <c r="AB519" s="67" t="str">
        <f>IF(VLOOKUP(A513,入力シート❷!A:AF,32,FALSE)="","",VLOOKUP(A513,入力シート❷!A:AF,32,FALSE))</f>
        <v/>
      </c>
      <c r="AC519" s="69"/>
      <c r="AD519" s="83"/>
      <c r="AE519" s="83"/>
      <c r="AF519" s="83"/>
      <c r="AG519" s="84"/>
      <c r="AH519" s="165"/>
    </row>
    <row r="520" spans="1:34" ht="6" customHeight="1" thickBot="1">
      <c r="A520" s="249"/>
      <c r="B520" s="294"/>
      <c r="C520" s="297"/>
      <c r="D520" s="300"/>
      <c r="E520" s="251"/>
      <c r="F520" s="254"/>
      <c r="G520" s="254"/>
      <c r="H520" s="257"/>
      <c r="I520" s="294"/>
      <c r="J520" s="297"/>
      <c r="K520" s="300"/>
      <c r="L520" s="262"/>
      <c r="M520" s="263"/>
      <c r="N520" s="263"/>
      <c r="O520" s="264"/>
      <c r="P520" s="115"/>
      <c r="Q520" s="115"/>
      <c r="R520" s="115"/>
      <c r="S520" s="115"/>
      <c r="T520" s="127"/>
      <c r="U520" s="17"/>
      <c r="V520" s="137"/>
      <c r="W520" s="129"/>
      <c r="X520" s="75"/>
      <c r="Y520" s="67"/>
      <c r="Z520" s="67"/>
      <c r="AA520" s="67"/>
      <c r="AB520" s="67"/>
      <c r="AC520" s="69"/>
      <c r="AD520" s="83"/>
      <c r="AE520" s="83"/>
      <c r="AF520" s="83"/>
      <c r="AG520" s="84"/>
      <c r="AH520" s="166"/>
    </row>
    <row r="521" spans="1:34" ht="6" customHeight="1" thickBot="1">
      <c r="A521" s="249"/>
      <c r="B521" s="294"/>
      <c r="C521" s="297"/>
      <c r="D521" s="300"/>
      <c r="E521" s="251"/>
      <c r="F521" s="254"/>
      <c r="G521" s="254"/>
      <c r="H521" s="257"/>
      <c r="I521" s="294"/>
      <c r="J521" s="297"/>
      <c r="K521" s="300"/>
      <c r="L521" s="262"/>
      <c r="M521" s="263"/>
      <c r="N521" s="263"/>
      <c r="O521" s="264"/>
      <c r="P521" s="107" t="str">
        <f>IF(VLOOKUP(A513,入力シート❷!A:U,14,FALSE)="","",VLOOKUP(A513,入力シート❷!A:U,14,FALSE))</f>
        <v/>
      </c>
      <c r="Q521" s="107" t="str">
        <f>IF(VLOOKUP(A513,入力シート❷!A:U,15,FALSE)="","",VLOOKUP(A513,入力シート❷!A:U,15,FALSE))</f>
        <v/>
      </c>
      <c r="R521" s="107" t="str">
        <f>IF(VLOOKUP(A513,入力シート❷!A:U,16,FALSE)="","",VLOOKUP(A513,入力シート❷!A:U,16,FALSE))</f>
        <v/>
      </c>
      <c r="S521" s="107" t="str">
        <f>IF(VLOOKUP(A513,入力シート❷!A:U,17,FALSE)="","",VLOOKUP(A513,入力シート❷!A:U,17,FALSE))</f>
        <v/>
      </c>
      <c r="T521" s="127"/>
      <c r="U521" s="17"/>
      <c r="V521" s="123" t="s">
        <v>10</v>
      </c>
      <c r="W521" s="120" t="str">
        <f>IF(VLOOKUP(A513,入力シート❷!A:U,21,FALSE)="","",VLOOKUP(A513,入力シート❷!A:U,21,FALSE))</f>
        <v/>
      </c>
      <c r="X521" s="75"/>
      <c r="Y521" s="67"/>
      <c r="Z521" s="67"/>
      <c r="AA521" s="67"/>
      <c r="AB521" s="67"/>
      <c r="AC521" s="69"/>
      <c r="AD521" s="83"/>
      <c r="AE521" s="83"/>
      <c r="AF521" s="83"/>
      <c r="AG521" s="84"/>
      <c r="AH521" s="167" t="s">
        <v>15</v>
      </c>
    </row>
    <row r="522" spans="1:34" ht="6" customHeight="1" thickBot="1">
      <c r="A522" s="249"/>
      <c r="B522" s="294"/>
      <c r="C522" s="297"/>
      <c r="D522" s="300"/>
      <c r="E522" s="251"/>
      <c r="F522" s="254"/>
      <c r="G522" s="254"/>
      <c r="H522" s="257"/>
      <c r="I522" s="294"/>
      <c r="J522" s="297"/>
      <c r="K522" s="300"/>
      <c r="L522" s="262"/>
      <c r="M522" s="263"/>
      <c r="N522" s="263"/>
      <c r="O522" s="264"/>
      <c r="P522" s="107"/>
      <c r="Q522" s="107"/>
      <c r="R522" s="107"/>
      <c r="S522" s="107"/>
      <c r="T522" s="111" t="str">
        <f>VLOOKUP(A513,■■■!A:BN,66)</f>
        <v/>
      </c>
      <c r="U522" s="118">
        <f>VLOOKUP(A513,■■■!A:BA,53)</f>
        <v>0</v>
      </c>
      <c r="V522" s="124"/>
      <c r="W522" s="121"/>
      <c r="X522" s="75"/>
      <c r="Y522" s="67"/>
      <c r="Z522" s="67"/>
      <c r="AA522" s="67"/>
      <c r="AB522" s="67"/>
      <c r="AC522" s="69"/>
      <c r="AD522" s="83"/>
      <c r="AE522" s="83"/>
      <c r="AF522" s="83"/>
      <c r="AG522" s="84"/>
      <c r="AH522" s="165"/>
    </row>
    <row r="523" spans="1:34" ht="6" customHeight="1" thickBot="1">
      <c r="A523" s="249"/>
      <c r="B523" s="294"/>
      <c r="C523" s="297"/>
      <c r="D523" s="300"/>
      <c r="E523" s="251"/>
      <c r="F523" s="254"/>
      <c r="G523" s="254"/>
      <c r="H523" s="257"/>
      <c r="I523" s="294"/>
      <c r="J523" s="297"/>
      <c r="K523" s="300"/>
      <c r="L523" s="262"/>
      <c r="M523" s="263"/>
      <c r="N523" s="263"/>
      <c r="O523" s="264"/>
      <c r="P523" s="107"/>
      <c r="Q523" s="107"/>
      <c r="R523" s="107"/>
      <c r="S523" s="107"/>
      <c r="T523" s="111"/>
      <c r="U523" s="118"/>
      <c r="V523" s="124"/>
      <c r="W523" s="121"/>
      <c r="X523" s="75"/>
      <c r="Y523" s="67"/>
      <c r="Z523" s="67"/>
      <c r="AA523" s="67"/>
      <c r="AB523" s="67"/>
      <c r="AC523" s="69"/>
      <c r="AD523" s="83"/>
      <c r="AE523" s="83"/>
      <c r="AF523" s="83"/>
      <c r="AG523" s="84"/>
      <c r="AH523" s="165"/>
    </row>
    <row r="524" spans="1:34" ht="6" customHeight="1" thickBot="1">
      <c r="A524" s="249"/>
      <c r="B524" s="295"/>
      <c r="C524" s="298"/>
      <c r="D524" s="301"/>
      <c r="E524" s="252"/>
      <c r="F524" s="255"/>
      <c r="G524" s="255"/>
      <c r="H524" s="258"/>
      <c r="I524" s="295"/>
      <c r="J524" s="298"/>
      <c r="K524" s="301"/>
      <c r="L524" s="265"/>
      <c r="M524" s="266"/>
      <c r="N524" s="266"/>
      <c r="O524" s="267"/>
      <c r="P524" s="108"/>
      <c r="Q524" s="108"/>
      <c r="R524" s="108"/>
      <c r="S524" s="108"/>
      <c r="T524" s="112"/>
      <c r="U524" s="119"/>
      <c r="V524" s="125"/>
      <c r="W524" s="122"/>
      <c r="X524" s="76"/>
      <c r="Y524" s="68"/>
      <c r="Z524" s="68"/>
      <c r="AA524" s="68"/>
      <c r="AB524" s="68"/>
      <c r="AC524" s="70"/>
      <c r="AD524" s="85"/>
      <c r="AE524" s="85"/>
      <c r="AF524" s="85"/>
      <c r="AG524" s="86"/>
      <c r="AH524" s="168"/>
    </row>
    <row r="525" spans="1:34" ht="6" customHeight="1" thickBot="1">
      <c r="A525" s="249">
        <v>29</v>
      </c>
      <c r="B525" s="293" t="str">
        <f>IF(VLOOKUP(A525,入力シート❷!A:B,2,FALSE)="ハイパーコース","ハイパー","")</f>
        <v/>
      </c>
      <c r="C525" s="296" t="str">
        <f>IF(VLOOKUP(A525,入力シート❷!A:B,2,FALSE)="アドバンストコース","アドバンスト","")</f>
        <v/>
      </c>
      <c r="D525" s="299" t="str">
        <f>IF(VLOOKUP(A525,入力シート❷!A:B,2,FALSE)="アグレッシブコース","アグレッシブ","")</f>
        <v/>
      </c>
      <c r="E525" s="250" t="str">
        <f>IF(VLOOKUP(A525,入力シート❷!A:C,3,FALSE)="A推薦(単願)","A推薦","")</f>
        <v/>
      </c>
      <c r="F525" s="253" t="str">
        <f>IF(VLOOKUP(A525,入力シート❷!A:C,3,FALSE)="B推薦(併願)","B推薦","")</f>
        <v/>
      </c>
      <c r="G525" s="253" t="str">
        <f>IF(VLOOKUP(A525,入力シート❷!A:C,3,FALSE)="C推薦(第一志望)","C推薦","")</f>
        <v/>
      </c>
      <c r="H525" s="256" t="str">
        <f>IF(VLOOKUP(A525,入力シート❷!A:C,3,FALSE)="併願優遇","併願優遇","")</f>
        <v/>
      </c>
      <c r="I525" s="293" t="str">
        <f>IF(VLOOKUP(A525,入力シート❷!A:D,4,FALSE)="学業特待Ⅰ","学業特待Ⅰ","")</f>
        <v/>
      </c>
      <c r="J525" s="296" t="str">
        <f>IF(VLOOKUP(A525,入力シート❷!A:D,4,FALSE)="学業特待Ⅱ","学業特待Ⅱ","")</f>
        <v/>
      </c>
      <c r="K525" s="299" t="str">
        <f>IF(VLOOKUP(A525,入力シート❷!A:D,4,FALSE)="学業特待Ⅲ","学業特待Ⅲ","")</f>
        <v/>
      </c>
      <c r="L525" s="277" t="str">
        <f>IF(OR(VLOOKUP(A525,入力シート❷!A:I,7,FALSE)="",VLOOKUP(A525,入力シート❷!A:I,8,FALSE)=""),"入力シート❷に入力してください",VLOOKUP(A525,入力シート❷!A:I,7,FALSE)&amp;"　"&amp;VLOOKUP(A525,入力シート❷!A:I,8,FALSE))</f>
        <v>入力シート❷に入力してください</v>
      </c>
      <c r="M525" s="278"/>
      <c r="N525" s="268" t="str">
        <f>IF(VLOOKUP(A525,入力シート❷!A:I,9,FALSE)="","",IF(VLOOKUP(A525,入力シート❷!A:I,9,FALSE)="女","",VLOOKUP(A525,入力シート❷!A:I,9,FALSE)))</f>
        <v/>
      </c>
      <c r="O525" s="271" t="str">
        <f>IF(VLOOKUP(A525,入力シート❷!A:I,9,FALSE)="","",IF(VLOOKUP(A525,入力シート❷!A:I,9,FALSE)="男","",VLOOKUP(A525,入力シート❷!A:I,9,FALSE)))</f>
        <v/>
      </c>
      <c r="P525" s="159" t="s">
        <v>0</v>
      </c>
      <c r="Q525" s="159" t="s">
        <v>1</v>
      </c>
      <c r="R525" s="159" t="s">
        <v>2</v>
      </c>
      <c r="S525" s="159" t="s">
        <v>3</v>
      </c>
      <c r="T525" s="159" t="s">
        <v>6</v>
      </c>
      <c r="U525" s="159" t="s">
        <v>7</v>
      </c>
      <c r="V525" s="153" t="s">
        <v>8</v>
      </c>
      <c r="W525" s="138" t="str">
        <f>IF(VLOOKUP(A525,入力シート❷!A:U,19,FALSE)="","",VLOOKUP(A525,入力シート❷!A:U,19,FALSE))</f>
        <v/>
      </c>
      <c r="X525" s="87" t="str">
        <f>IF(VLOOKUP(A525,入力シート❷!A:AF,22,FALSE)="","",VLOOKUP(A525,入力シート❷!A:AF,22,FALSE))</f>
        <v/>
      </c>
      <c r="Y525" s="66" t="str">
        <f>IF(VLOOKUP(A525,入力シート❷!A:AF,23,FALSE)="","",VLOOKUP(A525,入力シート❷!A:AF,23,FALSE))</f>
        <v/>
      </c>
      <c r="Z525" s="66" t="str">
        <f>IF(VLOOKUP(A525,入力シート❷!A:AF,24,FALSE)="","",VLOOKUP(A525,入力シート❷!A:AF,24,FALSE))</f>
        <v/>
      </c>
      <c r="AA525" s="66" t="str">
        <f>IF(VLOOKUP(A525,入力シート❷!A:AF,25,FALSE)="","",VLOOKUP(A525,入力シート❷!A:AF,25,FALSE))</f>
        <v/>
      </c>
      <c r="AB525" s="66" t="str">
        <f>IF(VLOOKUP(A525,入力シート❷!A:AF,26,FALSE)="","",VLOOKUP(A525,入力シート❷!A:AF,26,FALSE))</f>
        <v/>
      </c>
      <c r="AC525" s="77" t="str">
        <f>IF(VLOOKUP(A525,入力シート❷!A:AF,27,FALSE)="","",VLOOKUP(A525,入力シート❷!A:AF,27,FALSE))</f>
        <v/>
      </c>
      <c r="AD525" s="81" t="str">
        <f>IF(VLOOKUP(A525,入力シート❷!A:AG,33,FALSE)="","必要な場合、入力シート❷に入力してください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必要な場合、入力シート❷に入力してください",VLOOKUP(A525,入力シート❷!A:AG,33,FALSE))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25" s="81"/>
      <c r="AF525" s="81"/>
      <c r="AG525" s="82"/>
      <c r="AH525" s="164" t="s">
        <v>15</v>
      </c>
    </row>
    <row r="526" spans="1:34" ht="6" customHeight="1" thickBot="1">
      <c r="A526" s="249"/>
      <c r="B526" s="294"/>
      <c r="C526" s="297"/>
      <c r="D526" s="300"/>
      <c r="E526" s="251"/>
      <c r="F526" s="254"/>
      <c r="G526" s="254"/>
      <c r="H526" s="257"/>
      <c r="I526" s="294"/>
      <c r="J526" s="297"/>
      <c r="K526" s="300"/>
      <c r="L526" s="279"/>
      <c r="M526" s="280"/>
      <c r="N526" s="269"/>
      <c r="O526" s="272"/>
      <c r="P526" s="115"/>
      <c r="Q526" s="115"/>
      <c r="R526" s="115"/>
      <c r="S526" s="115"/>
      <c r="T526" s="115"/>
      <c r="U526" s="115"/>
      <c r="V526" s="124"/>
      <c r="W526" s="121"/>
      <c r="X526" s="75"/>
      <c r="Y526" s="67"/>
      <c r="Z526" s="67"/>
      <c r="AA526" s="67"/>
      <c r="AB526" s="67"/>
      <c r="AC526" s="78"/>
      <c r="AD526" s="83"/>
      <c r="AE526" s="83"/>
      <c r="AF526" s="83"/>
      <c r="AG526" s="84"/>
      <c r="AH526" s="165"/>
    </row>
    <row r="527" spans="1:34" ht="6" customHeight="1" thickBot="1">
      <c r="A527" s="249"/>
      <c r="B527" s="294"/>
      <c r="C527" s="297"/>
      <c r="D527" s="300"/>
      <c r="E527" s="251"/>
      <c r="F527" s="254"/>
      <c r="G527" s="254"/>
      <c r="H527" s="257"/>
      <c r="I527" s="294"/>
      <c r="J527" s="297"/>
      <c r="K527" s="300"/>
      <c r="L527" s="279"/>
      <c r="M527" s="280"/>
      <c r="N527" s="269"/>
      <c r="O527" s="272"/>
      <c r="P527" s="107" t="str">
        <f>IF(VLOOKUP(A525,入力シート❷!A:U,10,FALSE)="","",VLOOKUP(A525,入力シート❷!A:U,10,FALSE))</f>
        <v/>
      </c>
      <c r="Q527" s="107" t="str">
        <f>IF(VLOOKUP(A525,入力シート❷!A:U,11,FALSE)="","",VLOOKUP(A525,入力シート❷!A:U,11,FALSE))</f>
        <v/>
      </c>
      <c r="R527" s="107" t="str">
        <f>IF(VLOOKUP(A525,入力シート❷!A:U,12,FALSE)="","",VLOOKUP(A525,入力シート❷!A:U,12,FALSE))</f>
        <v/>
      </c>
      <c r="S527" s="107" t="str">
        <f>IF(VLOOKUP(A525,入力シート❷!A:U,13,FALSE)="","",VLOOKUP(A525,入力シート❷!A:U,13,FALSE))</f>
        <v/>
      </c>
      <c r="T527" s="107" t="str">
        <f>IF(VLOOKUP(A525,入力シート❷!A:U,18,FALSE)="","",VLOOKUP(A525,入力シート❷!A:U,18,FALSE))</f>
        <v/>
      </c>
      <c r="U527" s="107" t="str">
        <f>IF(SUM(P527:T527)=0,"",SUM(P527:T527))</f>
        <v/>
      </c>
      <c r="V527" s="124"/>
      <c r="W527" s="121"/>
      <c r="X527" s="75"/>
      <c r="Y527" s="67"/>
      <c r="Z527" s="67"/>
      <c r="AA527" s="67"/>
      <c r="AB527" s="67"/>
      <c r="AC527" s="78"/>
      <c r="AD527" s="83"/>
      <c r="AE527" s="83"/>
      <c r="AF527" s="83"/>
      <c r="AG527" s="84"/>
      <c r="AH527" s="165"/>
    </row>
    <row r="528" spans="1:34" ht="6" customHeight="1" thickBot="1">
      <c r="A528" s="249"/>
      <c r="B528" s="294"/>
      <c r="C528" s="297"/>
      <c r="D528" s="300"/>
      <c r="E528" s="251"/>
      <c r="F528" s="254"/>
      <c r="G528" s="254"/>
      <c r="H528" s="257"/>
      <c r="I528" s="294"/>
      <c r="J528" s="297"/>
      <c r="K528" s="300"/>
      <c r="L528" s="281"/>
      <c r="M528" s="282"/>
      <c r="N528" s="270"/>
      <c r="O528" s="273"/>
      <c r="P528" s="107"/>
      <c r="Q528" s="107"/>
      <c r="R528" s="107"/>
      <c r="S528" s="107"/>
      <c r="T528" s="107"/>
      <c r="U528" s="107"/>
      <c r="V528" s="154"/>
      <c r="W528" s="139"/>
      <c r="X528" s="75"/>
      <c r="Y528" s="67"/>
      <c r="Z528" s="67"/>
      <c r="AA528" s="67"/>
      <c r="AB528" s="67"/>
      <c r="AC528" s="78"/>
      <c r="AD528" s="83"/>
      <c r="AE528" s="83"/>
      <c r="AF528" s="83"/>
      <c r="AG528" s="84"/>
      <c r="AH528" s="166"/>
    </row>
    <row r="529" spans="1:34" ht="6" customHeight="1" thickBot="1">
      <c r="A529" s="249"/>
      <c r="B529" s="294"/>
      <c r="C529" s="297"/>
      <c r="D529" s="300"/>
      <c r="E529" s="251"/>
      <c r="F529" s="254"/>
      <c r="G529" s="254"/>
      <c r="H529" s="257"/>
      <c r="I529" s="294"/>
      <c r="J529" s="297"/>
      <c r="K529" s="300"/>
      <c r="L529" s="259" t="str">
        <f>IF(OR(VLOOKUP(A525,入力シート❷!A:I,5,FALSE)="",VLOOKUP(A525,入力シート❷!A:I,6,FALSE)=""),"入力シート❷に入力してください",VLOOKUP(A525,入力シート❷!A:I,5,FALSE)&amp;"　"&amp;VLOOKUP(A525,入力シート❷!A:I,6,FALSE))</f>
        <v>入力シート❷に入力してください</v>
      </c>
      <c r="M529" s="260"/>
      <c r="N529" s="260"/>
      <c r="O529" s="261"/>
      <c r="P529" s="107"/>
      <c r="Q529" s="107"/>
      <c r="R529" s="107"/>
      <c r="S529" s="107"/>
      <c r="T529" s="107"/>
      <c r="U529" s="107"/>
      <c r="V529" s="136" t="s">
        <v>9</v>
      </c>
      <c r="W529" s="128" t="str">
        <f>IF(VLOOKUP(A525,入力シート❷!A:U,20,FALSE)="","",VLOOKUP(A525,入力シート❷!A:U,20,FALSE))</f>
        <v/>
      </c>
      <c r="X529" s="75"/>
      <c r="Y529" s="67"/>
      <c r="Z529" s="67"/>
      <c r="AA529" s="67"/>
      <c r="AB529" s="67"/>
      <c r="AC529" s="78"/>
      <c r="AD529" s="83"/>
      <c r="AE529" s="83"/>
      <c r="AF529" s="83"/>
      <c r="AG529" s="84"/>
      <c r="AH529" s="167" t="s">
        <v>15</v>
      </c>
    </row>
    <row r="530" spans="1:34" ht="6" customHeight="1" thickBot="1">
      <c r="A530" s="249"/>
      <c r="B530" s="294"/>
      <c r="C530" s="297"/>
      <c r="D530" s="300"/>
      <c r="E530" s="251"/>
      <c r="F530" s="254"/>
      <c r="G530" s="254"/>
      <c r="H530" s="257"/>
      <c r="I530" s="294"/>
      <c r="J530" s="297"/>
      <c r="K530" s="300"/>
      <c r="L530" s="262"/>
      <c r="M530" s="263"/>
      <c r="N530" s="263"/>
      <c r="O530" s="264"/>
      <c r="P530" s="113"/>
      <c r="Q530" s="113"/>
      <c r="R530" s="113"/>
      <c r="S530" s="113"/>
      <c r="T530" s="113"/>
      <c r="U530" s="113"/>
      <c r="V530" s="124"/>
      <c r="W530" s="121"/>
      <c r="X530" s="75"/>
      <c r="Y530" s="67"/>
      <c r="Z530" s="67"/>
      <c r="AA530" s="67"/>
      <c r="AB530" s="67"/>
      <c r="AC530" s="78"/>
      <c r="AD530" s="83"/>
      <c r="AE530" s="83"/>
      <c r="AF530" s="83"/>
      <c r="AG530" s="84"/>
      <c r="AH530" s="165"/>
    </row>
    <row r="531" spans="1:34" ht="6" customHeight="1" thickBot="1">
      <c r="A531" s="249"/>
      <c r="B531" s="294"/>
      <c r="C531" s="297"/>
      <c r="D531" s="300"/>
      <c r="E531" s="251"/>
      <c r="F531" s="254"/>
      <c r="G531" s="254"/>
      <c r="H531" s="257"/>
      <c r="I531" s="294"/>
      <c r="J531" s="297"/>
      <c r="K531" s="300"/>
      <c r="L531" s="262"/>
      <c r="M531" s="263"/>
      <c r="N531" s="263"/>
      <c r="O531" s="264"/>
      <c r="P531" s="114" t="s">
        <v>4</v>
      </c>
      <c r="Q531" s="114" t="s">
        <v>5</v>
      </c>
      <c r="R531" s="114" t="s">
        <v>11</v>
      </c>
      <c r="S531" s="114" t="s">
        <v>12</v>
      </c>
      <c r="T531" s="126" t="s">
        <v>15</v>
      </c>
      <c r="U531" s="16"/>
      <c r="V531" s="124"/>
      <c r="W531" s="121"/>
      <c r="X531" s="75" t="str">
        <f>IF(VLOOKUP(A525,入力シート❷!A:AF,28,FALSE)="","",VLOOKUP(A525,入力シート❷!A:AF,28,FALSE))</f>
        <v/>
      </c>
      <c r="Y531" s="67" t="str">
        <f>IF(VLOOKUP(A525,入力シート❷!A:AF,29,FALSE)="","",VLOOKUP(A525,入力シート❷!A:AF,29,FALSE))</f>
        <v/>
      </c>
      <c r="Z531" s="67" t="str">
        <f>IF(VLOOKUP(A525,入力シート❷!A:AF,30,FALSE)="","",VLOOKUP(A525,入力シート❷!A:AF,30,FALSE))</f>
        <v/>
      </c>
      <c r="AA531" s="67" t="str">
        <f>IF(VLOOKUP(A525,入力シート❷!A:AF,31,FALSE)="","",VLOOKUP(A525,入力シート❷!A:AF,31,FALSE))</f>
        <v/>
      </c>
      <c r="AB531" s="67" t="str">
        <f>IF(VLOOKUP(A525,入力シート❷!A:AF,32,FALSE)="","",VLOOKUP(A525,入力シート❷!A:AF,32,FALSE))</f>
        <v/>
      </c>
      <c r="AC531" s="69"/>
      <c r="AD531" s="83"/>
      <c r="AE531" s="83"/>
      <c r="AF531" s="83"/>
      <c r="AG531" s="84"/>
      <c r="AH531" s="165"/>
    </row>
    <row r="532" spans="1:34" ht="6" customHeight="1" thickBot="1">
      <c r="A532" s="249"/>
      <c r="B532" s="294"/>
      <c r="C532" s="297"/>
      <c r="D532" s="300"/>
      <c r="E532" s="251"/>
      <c r="F532" s="254"/>
      <c r="G532" s="254"/>
      <c r="H532" s="257"/>
      <c r="I532" s="294"/>
      <c r="J532" s="297"/>
      <c r="K532" s="300"/>
      <c r="L532" s="262"/>
      <c r="M532" s="263"/>
      <c r="N532" s="263"/>
      <c r="O532" s="264"/>
      <c r="P532" s="115"/>
      <c r="Q532" s="115"/>
      <c r="R532" s="115"/>
      <c r="S532" s="115"/>
      <c r="T532" s="127"/>
      <c r="U532" s="17"/>
      <c r="V532" s="137"/>
      <c r="W532" s="129"/>
      <c r="X532" s="75"/>
      <c r="Y532" s="67"/>
      <c r="Z532" s="67"/>
      <c r="AA532" s="67"/>
      <c r="AB532" s="67"/>
      <c r="AC532" s="69"/>
      <c r="AD532" s="83"/>
      <c r="AE532" s="83"/>
      <c r="AF532" s="83"/>
      <c r="AG532" s="84"/>
      <c r="AH532" s="166"/>
    </row>
    <row r="533" spans="1:34" ht="6" customHeight="1" thickBot="1">
      <c r="A533" s="249"/>
      <c r="B533" s="294"/>
      <c r="C533" s="297"/>
      <c r="D533" s="300"/>
      <c r="E533" s="251"/>
      <c r="F533" s="254"/>
      <c r="G533" s="254"/>
      <c r="H533" s="257"/>
      <c r="I533" s="294"/>
      <c r="J533" s="297"/>
      <c r="K533" s="300"/>
      <c r="L533" s="262"/>
      <c r="M533" s="263"/>
      <c r="N533" s="263"/>
      <c r="O533" s="264"/>
      <c r="P533" s="107" t="str">
        <f>IF(VLOOKUP(A525,入力シート❷!A:U,14,FALSE)="","",VLOOKUP(A525,入力シート❷!A:U,14,FALSE))</f>
        <v/>
      </c>
      <c r="Q533" s="107" t="str">
        <f>IF(VLOOKUP(A525,入力シート❷!A:U,15,FALSE)="","",VLOOKUP(A525,入力シート❷!A:U,15,FALSE))</f>
        <v/>
      </c>
      <c r="R533" s="107" t="str">
        <f>IF(VLOOKUP(A525,入力シート❷!A:U,16,FALSE)="","",VLOOKUP(A525,入力シート❷!A:U,16,FALSE))</f>
        <v/>
      </c>
      <c r="S533" s="107" t="str">
        <f>IF(VLOOKUP(A525,入力シート❷!A:U,17,FALSE)="","",VLOOKUP(A525,入力シート❷!A:U,17,FALSE))</f>
        <v/>
      </c>
      <c r="T533" s="127"/>
      <c r="U533" s="17"/>
      <c r="V533" s="123" t="s">
        <v>10</v>
      </c>
      <c r="W533" s="120" t="str">
        <f>IF(VLOOKUP(A525,入力シート❷!A:U,21,FALSE)="","",VLOOKUP(A525,入力シート❷!A:U,21,FALSE))</f>
        <v/>
      </c>
      <c r="X533" s="75"/>
      <c r="Y533" s="67"/>
      <c r="Z533" s="67"/>
      <c r="AA533" s="67"/>
      <c r="AB533" s="67"/>
      <c r="AC533" s="69"/>
      <c r="AD533" s="83"/>
      <c r="AE533" s="83"/>
      <c r="AF533" s="83"/>
      <c r="AG533" s="84"/>
      <c r="AH533" s="167" t="s">
        <v>15</v>
      </c>
    </row>
    <row r="534" spans="1:34" ht="6" customHeight="1" thickBot="1">
      <c r="A534" s="249"/>
      <c r="B534" s="294"/>
      <c r="C534" s="297"/>
      <c r="D534" s="300"/>
      <c r="E534" s="251"/>
      <c r="F534" s="254"/>
      <c r="G534" s="254"/>
      <c r="H534" s="257"/>
      <c r="I534" s="294"/>
      <c r="J534" s="297"/>
      <c r="K534" s="300"/>
      <c r="L534" s="262"/>
      <c r="M534" s="263"/>
      <c r="N534" s="263"/>
      <c r="O534" s="264"/>
      <c r="P534" s="107"/>
      <c r="Q534" s="107"/>
      <c r="R534" s="107"/>
      <c r="S534" s="107"/>
      <c r="T534" s="111" t="str">
        <f>VLOOKUP(A525,■■■!A:BN,66)</f>
        <v/>
      </c>
      <c r="U534" s="118">
        <f>VLOOKUP(A525,■■■!A:BA,53)</f>
        <v>0</v>
      </c>
      <c r="V534" s="124"/>
      <c r="W534" s="121"/>
      <c r="X534" s="75"/>
      <c r="Y534" s="67"/>
      <c r="Z534" s="67"/>
      <c r="AA534" s="67"/>
      <c r="AB534" s="67"/>
      <c r="AC534" s="69"/>
      <c r="AD534" s="83"/>
      <c r="AE534" s="83"/>
      <c r="AF534" s="83"/>
      <c r="AG534" s="84"/>
      <c r="AH534" s="165"/>
    </row>
    <row r="535" spans="1:34" ht="6" customHeight="1" thickBot="1">
      <c r="A535" s="249"/>
      <c r="B535" s="294"/>
      <c r="C535" s="297"/>
      <c r="D535" s="300"/>
      <c r="E535" s="251"/>
      <c r="F535" s="254"/>
      <c r="G535" s="254"/>
      <c r="H535" s="257"/>
      <c r="I535" s="294"/>
      <c r="J535" s="297"/>
      <c r="K535" s="300"/>
      <c r="L535" s="262"/>
      <c r="M535" s="263"/>
      <c r="N535" s="263"/>
      <c r="O535" s="264"/>
      <c r="P535" s="107"/>
      <c r="Q535" s="107"/>
      <c r="R535" s="107"/>
      <c r="S535" s="107"/>
      <c r="T535" s="111"/>
      <c r="U535" s="118"/>
      <c r="V535" s="124"/>
      <c r="W535" s="121"/>
      <c r="X535" s="75"/>
      <c r="Y535" s="67"/>
      <c r="Z535" s="67"/>
      <c r="AA535" s="67"/>
      <c r="AB535" s="67"/>
      <c r="AC535" s="69"/>
      <c r="AD535" s="83"/>
      <c r="AE535" s="83"/>
      <c r="AF535" s="83"/>
      <c r="AG535" s="84"/>
      <c r="AH535" s="165"/>
    </row>
    <row r="536" spans="1:34" ht="6" customHeight="1" thickBot="1">
      <c r="A536" s="249"/>
      <c r="B536" s="295"/>
      <c r="C536" s="298"/>
      <c r="D536" s="301"/>
      <c r="E536" s="252"/>
      <c r="F536" s="255"/>
      <c r="G536" s="255"/>
      <c r="H536" s="258"/>
      <c r="I536" s="295"/>
      <c r="J536" s="298"/>
      <c r="K536" s="301"/>
      <c r="L536" s="265"/>
      <c r="M536" s="266"/>
      <c r="N536" s="266"/>
      <c r="O536" s="267"/>
      <c r="P536" s="108"/>
      <c r="Q536" s="108"/>
      <c r="R536" s="108"/>
      <c r="S536" s="108"/>
      <c r="T536" s="112"/>
      <c r="U536" s="119"/>
      <c r="V536" s="125"/>
      <c r="W536" s="122"/>
      <c r="X536" s="76"/>
      <c r="Y536" s="68"/>
      <c r="Z536" s="68"/>
      <c r="AA536" s="68"/>
      <c r="AB536" s="68"/>
      <c r="AC536" s="70"/>
      <c r="AD536" s="85"/>
      <c r="AE536" s="85"/>
      <c r="AF536" s="85"/>
      <c r="AG536" s="86"/>
      <c r="AH536" s="168"/>
    </row>
    <row r="537" spans="1:34" ht="6" customHeight="1" thickBot="1">
      <c r="A537" s="249">
        <v>30</v>
      </c>
      <c r="B537" s="293" t="str">
        <f>IF(VLOOKUP(A537,入力シート❷!A:B,2,FALSE)="ハイパーコース","ハイパー","")</f>
        <v/>
      </c>
      <c r="C537" s="296" t="str">
        <f>IF(VLOOKUP(A537,入力シート❷!A:B,2,FALSE)="アドバンストコース","アドバンスト","")</f>
        <v/>
      </c>
      <c r="D537" s="299" t="str">
        <f>IF(VLOOKUP(A537,入力シート❷!A:B,2,FALSE)="アグレッシブコース","アグレッシブ","")</f>
        <v/>
      </c>
      <c r="E537" s="250" t="str">
        <f>IF(VLOOKUP(A537,入力シート❷!A:C,3,FALSE)="A推薦(単願)","A推薦","")</f>
        <v/>
      </c>
      <c r="F537" s="253" t="str">
        <f>IF(VLOOKUP(A537,入力シート❷!A:C,3,FALSE)="B推薦(併願)","B推薦","")</f>
        <v/>
      </c>
      <c r="G537" s="253" t="str">
        <f>IF(VLOOKUP(A537,入力シート❷!A:C,3,FALSE)="C推薦(第一志望)","C推薦","")</f>
        <v/>
      </c>
      <c r="H537" s="256" t="str">
        <f>IF(VLOOKUP(A537,入力シート❷!A:C,3,FALSE)="併願優遇","併願優遇","")</f>
        <v/>
      </c>
      <c r="I537" s="293" t="str">
        <f>IF(VLOOKUP(A537,入力シート❷!A:D,4,FALSE)="学業特待Ⅰ","学業特待Ⅰ","")</f>
        <v/>
      </c>
      <c r="J537" s="296" t="str">
        <f>IF(VLOOKUP(A537,入力シート❷!A:D,4,FALSE)="学業特待Ⅱ","学業特待Ⅱ","")</f>
        <v/>
      </c>
      <c r="K537" s="299" t="str">
        <f>IF(VLOOKUP(A537,入力シート❷!A:D,4,FALSE)="学業特待Ⅲ","学業特待Ⅲ","")</f>
        <v/>
      </c>
      <c r="L537" s="277" t="str">
        <f>IF(OR(VLOOKUP(A537,入力シート❷!A:I,7,FALSE)="",VLOOKUP(A537,入力シート❷!A:I,8,FALSE)=""),"入力シート❷に入力してください",VLOOKUP(A537,入力シート❷!A:I,7,FALSE)&amp;"　"&amp;VLOOKUP(A537,入力シート❷!A:I,8,FALSE))</f>
        <v>入力シート❷に入力してください</v>
      </c>
      <c r="M537" s="278"/>
      <c r="N537" s="268" t="str">
        <f>IF(VLOOKUP(A537,入力シート❷!A:I,9,FALSE)="","",IF(VLOOKUP(A537,入力シート❷!A:I,9,FALSE)="女","",VLOOKUP(A537,入力シート❷!A:I,9,FALSE)))</f>
        <v/>
      </c>
      <c r="O537" s="271" t="str">
        <f>IF(VLOOKUP(A537,入力シート❷!A:I,9,FALSE)="","",IF(VLOOKUP(A537,入力シート❷!A:I,9,FALSE)="男","",VLOOKUP(A537,入力シート❷!A:I,9,FALSE)))</f>
        <v/>
      </c>
      <c r="P537" s="159" t="s">
        <v>0</v>
      </c>
      <c r="Q537" s="159" t="s">
        <v>1</v>
      </c>
      <c r="R537" s="159" t="s">
        <v>2</v>
      </c>
      <c r="S537" s="159" t="s">
        <v>3</v>
      </c>
      <c r="T537" s="159" t="s">
        <v>6</v>
      </c>
      <c r="U537" s="159" t="s">
        <v>7</v>
      </c>
      <c r="V537" s="153" t="s">
        <v>8</v>
      </c>
      <c r="W537" s="138" t="str">
        <f>IF(VLOOKUP(A537,入力シート❷!A:U,19,FALSE)="","",VLOOKUP(A537,入力シート❷!A:U,19,FALSE))</f>
        <v/>
      </c>
      <c r="X537" s="87" t="str">
        <f>IF(VLOOKUP(A537,入力シート❷!A:AF,22,FALSE)="","",VLOOKUP(A537,入力シート❷!A:AF,22,FALSE))</f>
        <v/>
      </c>
      <c r="Y537" s="66" t="str">
        <f>IF(VLOOKUP(A537,入力シート❷!A:AF,23,FALSE)="","",VLOOKUP(A537,入力シート❷!A:AF,23,FALSE))</f>
        <v/>
      </c>
      <c r="Z537" s="66" t="str">
        <f>IF(VLOOKUP(A537,入力シート❷!A:AF,24,FALSE)="","",VLOOKUP(A537,入力シート❷!A:AF,24,FALSE))</f>
        <v/>
      </c>
      <c r="AA537" s="66" t="str">
        <f>IF(VLOOKUP(A537,入力シート❷!A:AF,25,FALSE)="","",VLOOKUP(A537,入力シート❷!A:AF,25,FALSE))</f>
        <v/>
      </c>
      <c r="AB537" s="66" t="str">
        <f>IF(VLOOKUP(A537,入力シート❷!A:AF,26,FALSE)="","",VLOOKUP(A537,入力シート❷!A:AF,26,FALSE))</f>
        <v/>
      </c>
      <c r="AC537" s="77" t="str">
        <f>IF(VLOOKUP(A537,入力シート❷!A:AF,27,FALSE)="","",VLOOKUP(A537,入力シート❷!A:AF,27,FALSE))</f>
        <v/>
      </c>
      <c r="AD537" s="81" t="str">
        <f>IF(VLOOKUP(A537,入力シート❷!A:AG,33,FALSE)="","必要な場合、入力シート❷に入力してください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必要な場合、入力シート❷に入力してください",VLOOKUP(A537,入力シート❷!A:AG,33,FALSE))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37" s="81"/>
      <c r="AF537" s="81"/>
      <c r="AG537" s="82"/>
      <c r="AH537" s="164" t="s">
        <v>15</v>
      </c>
    </row>
    <row r="538" spans="1:34" ht="6" customHeight="1" thickBot="1">
      <c r="A538" s="249"/>
      <c r="B538" s="294"/>
      <c r="C538" s="297"/>
      <c r="D538" s="300"/>
      <c r="E538" s="251"/>
      <c r="F538" s="254"/>
      <c r="G538" s="254"/>
      <c r="H538" s="257"/>
      <c r="I538" s="294"/>
      <c r="J538" s="297"/>
      <c r="K538" s="300"/>
      <c r="L538" s="279"/>
      <c r="M538" s="280"/>
      <c r="N538" s="269"/>
      <c r="O538" s="272"/>
      <c r="P538" s="115"/>
      <c r="Q538" s="115"/>
      <c r="R538" s="115"/>
      <c r="S538" s="115"/>
      <c r="T538" s="115"/>
      <c r="U538" s="115"/>
      <c r="V538" s="124"/>
      <c r="W538" s="121"/>
      <c r="X538" s="75"/>
      <c r="Y538" s="67"/>
      <c r="Z538" s="67"/>
      <c r="AA538" s="67"/>
      <c r="AB538" s="67"/>
      <c r="AC538" s="78"/>
      <c r="AD538" s="83"/>
      <c r="AE538" s="83"/>
      <c r="AF538" s="83"/>
      <c r="AG538" s="84"/>
      <c r="AH538" s="165"/>
    </row>
    <row r="539" spans="1:34" ht="6" customHeight="1" thickBot="1">
      <c r="A539" s="249"/>
      <c r="B539" s="294"/>
      <c r="C539" s="297"/>
      <c r="D539" s="300"/>
      <c r="E539" s="251"/>
      <c r="F539" s="254"/>
      <c r="G539" s="254"/>
      <c r="H539" s="257"/>
      <c r="I539" s="294"/>
      <c r="J539" s="297"/>
      <c r="K539" s="300"/>
      <c r="L539" s="279"/>
      <c r="M539" s="280"/>
      <c r="N539" s="269"/>
      <c r="O539" s="272"/>
      <c r="P539" s="107" t="str">
        <f>IF(VLOOKUP(A537,入力シート❷!A:U,10,FALSE)="","",VLOOKUP(A537,入力シート❷!A:U,10,FALSE))</f>
        <v/>
      </c>
      <c r="Q539" s="107" t="str">
        <f>IF(VLOOKUP(A537,入力シート❷!A:U,11,FALSE)="","",VLOOKUP(A537,入力シート❷!A:U,11,FALSE))</f>
        <v/>
      </c>
      <c r="R539" s="107" t="str">
        <f>IF(VLOOKUP(A537,入力シート❷!A:U,12,FALSE)="","",VLOOKUP(A537,入力シート❷!A:U,12,FALSE))</f>
        <v/>
      </c>
      <c r="S539" s="107" t="str">
        <f>IF(VLOOKUP(A537,入力シート❷!A:U,13,FALSE)="","",VLOOKUP(A537,入力シート❷!A:U,13,FALSE))</f>
        <v/>
      </c>
      <c r="T539" s="107" t="str">
        <f>IF(VLOOKUP(A537,入力シート❷!A:U,18,FALSE)="","",VLOOKUP(A537,入力シート❷!A:U,18,FALSE))</f>
        <v/>
      </c>
      <c r="U539" s="107" t="str">
        <f>IF(SUM(P539:T539)=0,"",SUM(P539:T539))</f>
        <v/>
      </c>
      <c r="V539" s="124"/>
      <c r="W539" s="121"/>
      <c r="X539" s="75"/>
      <c r="Y539" s="67"/>
      <c r="Z539" s="67"/>
      <c r="AA539" s="67"/>
      <c r="AB539" s="67"/>
      <c r="AC539" s="78"/>
      <c r="AD539" s="83"/>
      <c r="AE539" s="83"/>
      <c r="AF539" s="83"/>
      <c r="AG539" s="84"/>
      <c r="AH539" s="165"/>
    </row>
    <row r="540" spans="1:34" ht="6" customHeight="1" thickBot="1">
      <c r="A540" s="249"/>
      <c r="B540" s="294"/>
      <c r="C540" s="297"/>
      <c r="D540" s="300"/>
      <c r="E540" s="251"/>
      <c r="F540" s="254"/>
      <c r="G540" s="254"/>
      <c r="H540" s="257"/>
      <c r="I540" s="294"/>
      <c r="J540" s="297"/>
      <c r="K540" s="300"/>
      <c r="L540" s="281"/>
      <c r="M540" s="282"/>
      <c r="N540" s="270"/>
      <c r="O540" s="273"/>
      <c r="P540" s="107"/>
      <c r="Q540" s="107"/>
      <c r="R540" s="107"/>
      <c r="S540" s="107"/>
      <c r="T540" s="107"/>
      <c r="U540" s="107"/>
      <c r="V540" s="154"/>
      <c r="W540" s="139"/>
      <c r="X540" s="75"/>
      <c r="Y540" s="67"/>
      <c r="Z540" s="67"/>
      <c r="AA540" s="67"/>
      <c r="AB540" s="67"/>
      <c r="AC540" s="78"/>
      <c r="AD540" s="83"/>
      <c r="AE540" s="83"/>
      <c r="AF540" s="83"/>
      <c r="AG540" s="84"/>
      <c r="AH540" s="166"/>
    </row>
    <row r="541" spans="1:34" ht="6" customHeight="1" thickBot="1">
      <c r="A541" s="249"/>
      <c r="B541" s="294"/>
      <c r="C541" s="297"/>
      <c r="D541" s="300"/>
      <c r="E541" s="251"/>
      <c r="F541" s="254"/>
      <c r="G541" s="254"/>
      <c r="H541" s="257"/>
      <c r="I541" s="294"/>
      <c r="J541" s="297"/>
      <c r="K541" s="300"/>
      <c r="L541" s="259" t="str">
        <f>IF(OR(VLOOKUP(A537,入力シート❷!A:I,5,FALSE)="",VLOOKUP(A537,入力シート❷!A:I,6,FALSE)=""),"入力シート❷に入力してください",VLOOKUP(A537,入力シート❷!A:I,5,FALSE)&amp;"　"&amp;VLOOKUP(A537,入力シート❷!A:I,6,FALSE))</f>
        <v>入力シート❷に入力してください</v>
      </c>
      <c r="M541" s="260"/>
      <c r="N541" s="260"/>
      <c r="O541" s="261"/>
      <c r="P541" s="107"/>
      <c r="Q541" s="107"/>
      <c r="R541" s="107"/>
      <c r="S541" s="107"/>
      <c r="T541" s="107"/>
      <c r="U541" s="107"/>
      <c r="V541" s="136" t="s">
        <v>9</v>
      </c>
      <c r="W541" s="128" t="str">
        <f>IF(VLOOKUP(A537,入力シート❷!A:U,20,FALSE)="","",VLOOKUP(A537,入力シート❷!A:U,20,FALSE))</f>
        <v/>
      </c>
      <c r="X541" s="75"/>
      <c r="Y541" s="67"/>
      <c r="Z541" s="67"/>
      <c r="AA541" s="67"/>
      <c r="AB541" s="67"/>
      <c r="AC541" s="78"/>
      <c r="AD541" s="83"/>
      <c r="AE541" s="83"/>
      <c r="AF541" s="83"/>
      <c r="AG541" s="84"/>
      <c r="AH541" s="167" t="s">
        <v>15</v>
      </c>
    </row>
    <row r="542" spans="1:34" ht="6" customHeight="1" thickBot="1">
      <c r="A542" s="249"/>
      <c r="B542" s="294"/>
      <c r="C542" s="297"/>
      <c r="D542" s="300"/>
      <c r="E542" s="251"/>
      <c r="F542" s="254"/>
      <c r="G542" s="254"/>
      <c r="H542" s="257"/>
      <c r="I542" s="294"/>
      <c r="J542" s="297"/>
      <c r="K542" s="300"/>
      <c r="L542" s="262"/>
      <c r="M542" s="263"/>
      <c r="N542" s="263"/>
      <c r="O542" s="264"/>
      <c r="P542" s="113"/>
      <c r="Q542" s="113"/>
      <c r="R542" s="113"/>
      <c r="S542" s="113"/>
      <c r="T542" s="113"/>
      <c r="U542" s="113"/>
      <c r="V542" s="124"/>
      <c r="W542" s="121"/>
      <c r="X542" s="75"/>
      <c r="Y542" s="67"/>
      <c r="Z542" s="67"/>
      <c r="AA542" s="67"/>
      <c r="AB542" s="67"/>
      <c r="AC542" s="78"/>
      <c r="AD542" s="83"/>
      <c r="AE542" s="83"/>
      <c r="AF542" s="83"/>
      <c r="AG542" s="84"/>
      <c r="AH542" s="165"/>
    </row>
    <row r="543" spans="1:34" ht="6" customHeight="1" thickBot="1">
      <c r="A543" s="249"/>
      <c r="B543" s="294"/>
      <c r="C543" s="297"/>
      <c r="D543" s="300"/>
      <c r="E543" s="251"/>
      <c r="F543" s="254"/>
      <c r="G543" s="254"/>
      <c r="H543" s="257"/>
      <c r="I543" s="294"/>
      <c r="J543" s="297"/>
      <c r="K543" s="300"/>
      <c r="L543" s="262"/>
      <c r="M543" s="263"/>
      <c r="N543" s="263"/>
      <c r="O543" s="264"/>
      <c r="P543" s="114" t="s">
        <v>4</v>
      </c>
      <c r="Q543" s="114" t="s">
        <v>5</v>
      </c>
      <c r="R543" s="114" t="s">
        <v>11</v>
      </c>
      <c r="S543" s="114" t="s">
        <v>12</v>
      </c>
      <c r="T543" s="126" t="s">
        <v>15</v>
      </c>
      <c r="U543" s="16"/>
      <c r="V543" s="124"/>
      <c r="W543" s="121"/>
      <c r="X543" s="75" t="str">
        <f>IF(VLOOKUP(A537,入力シート❷!A:AF,28,FALSE)="","",VLOOKUP(A537,入力シート❷!A:AF,28,FALSE))</f>
        <v/>
      </c>
      <c r="Y543" s="67" t="str">
        <f>IF(VLOOKUP(A537,入力シート❷!A:AF,29,FALSE)="","",VLOOKUP(A537,入力シート❷!A:AF,29,FALSE))</f>
        <v/>
      </c>
      <c r="Z543" s="67" t="str">
        <f>IF(VLOOKUP(A537,入力シート❷!A:AF,30,FALSE)="","",VLOOKUP(A537,入力シート❷!A:AF,30,FALSE))</f>
        <v/>
      </c>
      <c r="AA543" s="67" t="str">
        <f>IF(VLOOKUP(A537,入力シート❷!A:AF,31,FALSE)="","",VLOOKUP(A537,入力シート❷!A:AF,31,FALSE))</f>
        <v/>
      </c>
      <c r="AB543" s="67" t="str">
        <f>IF(VLOOKUP(A537,入力シート❷!A:AF,32,FALSE)="","",VLOOKUP(A537,入力シート❷!A:AF,32,FALSE))</f>
        <v/>
      </c>
      <c r="AC543" s="69"/>
      <c r="AD543" s="83"/>
      <c r="AE543" s="83"/>
      <c r="AF543" s="83"/>
      <c r="AG543" s="84"/>
      <c r="AH543" s="165"/>
    </row>
    <row r="544" spans="1:34" ht="6" customHeight="1" thickBot="1">
      <c r="A544" s="249"/>
      <c r="B544" s="294"/>
      <c r="C544" s="297"/>
      <c r="D544" s="300"/>
      <c r="E544" s="251"/>
      <c r="F544" s="254"/>
      <c r="G544" s="254"/>
      <c r="H544" s="257"/>
      <c r="I544" s="294"/>
      <c r="J544" s="297"/>
      <c r="K544" s="300"/>
      <c r="L544" s="262"/>
      <c r="M544" s="263"/>
      <c r="N544" s="263"/>
      <c r="O544" s="264"/>
      <c r="P544" s="115"/>
      <c r="Q544" s="115"/>
      <c r="R544" s="115"/>
      <c r="S544" s="115"/>
      <c r="T544" s="127"/>
      <c r="U544" s="17"/>
      <c r="V544" s="137"/>
      <c r="W544" s="129"/>
      <c r="X544" s="75"/>
      <c r="Y544" s="67"/>
      <c r="Z544" s="67"/>
      <c r="AA544" s="67"/>
      <c r="AB544" s="67"/>
      <c r="AC544" s="69"/>
      <c r="AD544" s="83"/>
      <c r="AE544" s="83"/>
      <c r="AF544" s="83"/>
      <c r="AG544" s="84"/>
      <c r="AH544" s="166"/>
    </row>
    <row r="545" spans="1:34" ht="6" customHeight="1" thickBot="1">
      <c r="A545" s="249"/>
      <c r="B545" s="294"/>
      <c r="C545" s="297"/>
      <c r="D545" s="300"/>
      <c r="E545" s="251"/>
      <c r="F545" s="254"/>
      <c r="G545" s="254"/>
      <c r="H545" s="257"/>
      <c r="I545" s="294"/>
      <c r="J545" s="297"/>
      <c r="K545" s="300"/>
      <c r="L545" s="262"/>
      <c r="M545" s="263"/>
      <c r="N545" s="263"/>
      <c r="O545" s="264"/>
      <c r="P545" s="107" t="str">
        <f>IF(VLOOKUP(A537,入力シート❷!A:U,14,FALSE)="","",VLOOKUP(A537,入力シート❷!A:U,14,FALSE))</f>
        <v/>
      </c>
      <c r="Q545" s="107" t="str">
        <f>IF(VLOOKUP(A537,入力シート❷!A:U,15,FALSE)="","",VLOOKUP(A537,入力シート❷!A:U,15,FALSE))</f>
        <v/>
      </c>
      <c r="R545" s="107" t="str">
        <f>IF(VLOOKUP(A537,入力シート❷!A:U,16,FALSE)="","",VLOOKUP(A537,入力シート❷!A:U,16,FALSE))</f>
        <v/>
      </c>
      <c r="S545" s="107" t="str">
        <f>IF(VLOOKUP(A537,入力シート❷!A:U,17,FALSE)="","",VLOOKUP(A537,入力シート❷!A:U,17,FALSE))</f>
        <v/>
      </c>
      <c r="T545" s="127"/>
      <c r="U545" s="17"/>
      <c r="V545" s="123" t="s">
        <v>10</v>
      </c>
      <c r="W545" s="120" t="str">
        <f>IF(VLOOKUP(A537,入力シート❷!A:U,21,FALSE)="","",VLOOKUP(A537,入力シート❷!A:U,21,FALSE))</f>
        <v/>
      </c>
      <c r="X545" s="75"/>
      <c r="Y545" s="67"/>
      <c r="Z545" s="67"/>
      <c r="AA545" s="67"/>
      <c r="AB545" s="67"/>
      <c r="AC545" s="69"/>
      <c r="AD545" s="83"/>
      <c r="AE545" s="83"/>
      <c r="AF545" s="83"/>
      <c r="AG545" s="84"/>
      <c r="AH545" s="167" t="s">
        <v>15</v>
      </c>
    </row>
    <row r="546" spans="1:34" ht="6" customHeight="1" thickBot="1">
      <c r="A546" s="249"/>
      <c r="B546" s="294"/>
      <c r="C546" s="297"/>
      <c r="D546" s="300"/>
      <c r="E546" s="251"/>
      <c r="F546" s="254"/>
      <c r="G546" s="254"/>
      <c r="H546" s="257"/>
      <c r="I546" s="294"/>
      <c r="J546" s="297"/>
      <c r="K546" s="300"/>
      <c r="L546" s="262"/>
      <c r="M546" s="263"/>
      <c r="N546" s="263"/>
      <c r="O546" s="264"/>
      <c r="P546" s="107"/>
      <c r="Q546" s="107"/>
      <c r="R546" s="107"/>
      <c r="S546" s="107"/>
      <c r="T546" s="111" t="str">
        <f>VLOOKUP(A537,■■■!A:BN,66)</f>
        <v/>
      </c>
      <c r="U546" s="118">
        <f>VLOOKUP(A537,■■■!A:BA,53)</f>
        <v>0</v>
      </c>
      <c r="V546" s="124"/>
      <c r="W546" s="121"/>
      <c r="X546" s="75"/>
      <c r="Y546" s="67"/>
      <c r="Z546" s="67"/>
      <c r="AA546" s="67"/>
      <c r="AB546" s="67"/>
      <c r="AC546" s="69"/>
      <c r="AD546" s="83"/>
      <c r="AE546" s="83"/>
      <c r="AF546" s="83"/>
      <c r="AG546" s="84"/>
      <c r="AH546" s="165"/>
    </row>
    <row r="547" spans="1:34" ht="6" customHeight="1" thickBot="1">
      <c r="A547" s="249"/>
      <c r="B547" s="294"/>
      <c r="C547" s="297"/>
      <c r="D547" s="300"/>
      <c r="E547" s="251"/>
      <c r="F547" s="254"/>
      <c r="G547" s="254"/>
      <c r="H547" s="257"/>
      <c r="I547" s="294"/>
      <c r="J547" s="297"/>
      <c r="K547" s="300"/>
      <c r="L547" s="262"/>
      <c r="M547" s="263"/>
      <c r="N547" s="263"/>
      <c r="O547" s="264"/>
      <c r="P547" s="107"/>
      <c r="Q547" s="107"/>
      <c r="R547" s="107"/>
      <c r="S547" s="107"/>
      <c r="T547" s="111"/>
      <c r="U547" s="118"/>
      <c r="V547" s="124"/>
      <c r="W547" s="121"/>
      <c r="X547" s="75"/>
      <c r="Y547" s="67"/>
      <c r="Z547" s="67"/>
      <c r="AA547" s="67"/>
      <c r="AB547" s="67"/>
      <c r="AC547" s="69"/>
      <c r="AD547" s="83"/>
      <c r="AE547" s="83"/>
      <c r="AF547" s="83"/>
      <c r="AG547" s="84"/>
      <c r="AH547" s="165"/>
    </row>
    <row r="548" spans="1:34" ht="6" customHeight="1" thickBot="1">
      <c r="A548" s="249"/>
      <c r="B548" s="295"/>
      <c r="C548" s="298"/>
      <c r="D548" s="301"/>
      <c r="E548" s="252"/>
      <c r="F548" s="255"/>
      <c r="G548" s="255"/>
      <c r="H548" s="258"/>
      <c r="I548" s="295"/>
      <c r="J548" s="298"/>
      <c r="K548" s="301"/>
      <c r="L548" s="265"/>
      <c r="M548" s="266"/>
      <c r="N548" s="266"/>
      <c r="O548" s="267"/>
      <c r="P548" s="108"/>
      <c r="Q548" s="108"/>
      <c r="R548" s="108"/>
      <c r="S548" s="108"/>
      <c r="T548" s="112"/>
      <c r="U548" s="119"/>
      <c r="V548" s="125"/>
      <c r="W548" s="122"/>
      <c r="X548" s="76"/>
      <c r="Y548" s="68"/>
      <c r="Z548" s="68"/>
      <c r="AA548" s="68"/>
      <c r="AB548" s="68"/>
      <c r="AC548" s="70"/>
      <c r="AD548" s="85"/>
      <c r="AE548" s="85"/>
      <c r="AF548" s="85"/>
      <c r="AG548" s="86"/>
      <c r="AH548" s="168"/>
    </row>
    <row r="549" spans="1:34" ht="6" customHeight="1">
      <c r="AF549" s="291"/>
      <c r="AG549" s="291"/>
      <c r="AH549" s="291"/>
    </row>
    <row r="550" spans="1:34" ht="6" customHeight="1" thickBot="1">
      <c r="A550" s="332" t="s">
        <v>159</v>
      </c>
      <c r="B550" s="332"/>
      <c r="C550" s="332"/>
      <c r="D550" s="332"/>
      <c r="E550" s="332"/>
      <c r="F550" s="332"/>
      <c r="G550" s="332"/>
      <c r="H550" s="332"/>
      <c r="I550" s="332"/>
      <c r="J550" s="332"/>
      <c r="K550" s="332"/>
      <c r="L550" s="290" t="s">
        <v>16</v>
      </c>
      <c r="M550" s="302" t="str">
        <f>IF(入力シート❶!$B$1="","入力シート❶に入力",入力シート❶!$B$1)</f>
        <v>入力シート❶に入力</v>
      </c>
      <c r="N550" s="303"/>
      <c r="O550" s="304"/>
      <c r="P550" s="141" t="str">
        <f>IF(入力シート❶!$B$2="","入力シート❶に入力",入力シート❶!$B$2)</f>
        <v>入力シート❶に入力</v>
      </c>
      <c r="Q550" s="142"/>
      <c r="R550" s="142"/>
      <c r="S550" s="142"/>
      <c r="T550" s="142"/>
      <c r="U550" s="143"/>
      <c r="V550" s="140" t="s">
        <v>18</v>
      </c>
      <c r="W550" s="88" t="str">
        <f>IF(入力シート❶!$B$3="","入力シート❶に入力",入力シート❶!$B$3)</f>
        <v>入力シート❶に入力</v>
      </c>
      <c r="X550" s="88"/>
      <c r="Y550" s="88"/>
      <c r="Z550" s="88"/>
      <c r="AA550" s="88"/>
      <c r="AB550" s="88"/>
      <c r="AC550" s="88"/>
      <c r="AD550" s="88"/>
      <c r="AE550" s="88"/>
      <c r="AF550" s="292"/>
      <c r="AG550" s="292"/>
      <c r="AH550" s="292"/>
    </row>
    <row r="551" spans="1:34" ht="6" customHeight="1">
      <c r="A551" s="332"/>
      <c r="B551" s="332"/>
      <c r="C551" s="332"/>
      <c r="D551" s="332"/>
      <c r="E551" s="332"/>
      <c r="F551" s="332"/>
      <c r="G551" s="332"/>
      <c r="H551" s="332"/>
      <c r="I551" s="332"/>
      <c r="J551" s="332"/>
      <c r="K551" s="332"/>
      <c r="L551" s="290"/>
      <c r="M551" s="305"/>
      <c r="N551" s="79"/>
      <c r="O551" s="306"/>
      <c r="P551" s="144"/>
      <c r="Q551" s="140"/>
      <c r="R551" s="140"/>
      <c r="S551" s="140"/>
      <c r="T551" s="140"/>
      <c r="U551" s="145"/>
      <c r="V551" s="79"/>
      <c r="W551" s="88"/>
      <c r="X551" s="88"/>
      <c r="Y551" s="88"/>
      <c r="Z551" s="88"/>
      <c r="AA551" s="88"/>
      <c r="AB551" s="88"/>
      <c r="AC551" s="88"/>
      <c r="AD551" s="88"/>
      <c r="AE551" s="88"/>
      <c r="AG551" s="310" t="s">
        <v>19</v>
      </c>
      <c r="AH551" s="311"/>
    </row>
    <row r="552" spans="1:34" ht="6" customHeight="1">
      <c r="A552" s="332"/>
      <c r="B552" s="332"/>
      <c r="C552" s="332"/>
      <c r="D552" s="332"/>
      <c r="E552" s="332"/>
      <c r="F552" s="332"/>
      <c r="G552" s="332"/>
      <c r="H552" s="332"/>
      <c r="I552" s="332"/>
      <c r="J552" s="332"/>
      <c r="K552" s="332"/>
      <c r="L552" s="290"/>
      <c r="M552" s="305"/>
      <c r="N552" s="79"/>
      <c r="O552" s="306"/>
      <c r="P552" s="144"/>
      <c r="Q552" s="140"/>
      <c r="R552" s="140"/>
      <c r="S552" s="140"/>
      <c r="T552" s="140"/>
      <c r="U552" s="145"/>
      <c r="V552" s="79"/>
      <c r="W552" s="88"/>
      <c r="X552" s="88"/>
      <c r="Y552" s="88"/>
      <c r="Z552" s="88"/>
      <c r="AA552" s="88"/>
      <c r="AB552" s="88"/>
      <c r="AC552" s="88"/>
      <c r="AD552" s="88"/>
      <c r="AE552" s="88"/>
      <c r="AG552" s="312"/>
      <c r="AH552" s="313"/>
    </row>
    <row r="553" spans="1:34" ht="6" customHeight="1">
      <c r="A553" s="332"/>
      <c r="B553" s="332"/>
      <c r="C553" s="332"/>
      <c r="D553" s="332"/>
      <c r="E553" s="332"/>
      <c r="F553" s="332"/>
      <c r="G553" s="332"/>
      <c r="H553" s="332"/>
      <c r="I553" s="332"/>
      <c r="J553" s="332"/>
      <c r="K553" s="332"/>
      <c r="L553" s="290"/>
      <c r="M553" s="307"/>
      <c r="N553" s="308"/>
      <c r="O553" s="309"/>
      <c r="P553" s="146"/>
      <c r="Q553" s="147"/>
      <c r="R553" s="147"/>
      <c r="S553" s="147"/>
      <c r="T553" s="147"/>
      <c r="U553" s="148"/>
      <c r="V553" s="79"/>
      <c r="W553" s="88"/>
      <c r="X553" s="88"/>
      <c r="Y553" s="88"/>
      <c r="Z553" s="88"/>
      <c r="AA553" s="88"/>
      <c r="AB553" s="88"/>
      <c r="AC553" s="88"/>
      <c r="AD553" s="88"/>
      <c r="AE553" s="88"/>
      <c r="AG553" s="312"/>
      <c r="AH553" s="313"/>
    </row>
    <row r="554" spans="1:34" ht="6" customHeight="1">
      <c r="A554" s="332"/>
      <c r="B554" s="332"/>
      <c r="C554" s="332"/>
      <c r="D554" s="332"/>
      <c r="E554" s="332"/>
      <c r="F554" s="332"/>
      <c r="G554" s="332"/>
      <c r="H554" s="332"/>
      <c r="I554" s="332"/>
      <c r="J554" s="332"/>
      <c r="K554" s="332"/>
      <c r="L554" s="9"/>
      <c r="M554" s="9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29"/>
      <c r="AB554" s="35"/>
      <c r="AC554" s="10"/>
      <c r="AD554" s="10"/>
      <c r="AE554" s="10"/>
      <c r="AG554" s="312"/>
      <c r="AH554" s="313"/>
    </row>
    <row r="555" spans="1:34" ht="6" customHeight="1">
      <c r="A555" s="332"/>
      <c r="B555" s="332"/>
      <c r="C555" s="332"/>
      <c r="D555" s="332"/>
      <c r="E555" s="332"/>
      <c r="F555" s="332"/>
      <c r="G555" s="332"/>
      <c r="H555" s="332"/>
      <c r="I555" s="332"/>
      <c r="J555" s="332"/>
      <c r="K555" s="332"/>
      <c r="L555" s="290" t="s">
        <v>17</v>
      </c>
      <c r="M555" s="287" t="str">
        <f>IF(入力シート❶!$B$4="","入力シート❶に入力",入力シート❶!$B$4)</f>
        <v>入力シート❶に入力</v>
      </c>
      <c r="N555" s="287"/>
      <c r="O555" s="287"/>
      <c r="P555" s="287"/>
      <c r="Q555" s="288" t="s">
        <v>20</v>
      </c>
      <c r="R555" s="2"/>
      <c r="S555" s="2"/>
      <c r="T555" s="289" t="s">
        <v>40</v>
      </c>
      <c r="U555" s="289"/>
      <c r="V555" s="289"/>
      <c r="W555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555" s="316"/>
      <c r="Y555" s="316"/>
      <c r="Z555" s="316"/>
      <c r="AA555" s="316"/>
      <c r="AB555" s="316"/>
      <c r="AC555" s="316"/>
      <c r="AD555" s="3"/>
      <c r="AE555" s="3"/>
      <c r="AG555" s="312"/>
      <c r="AH555" s="313"/>
    </row>
    <row r="556" spans="1:34" ht="6" customHeight="1">
      <c r="A556" s="332"/>
      <c r="B556" s="332"/>
      <c r="C556" s="332"/>
      <c r="D556" s="332"/>
      <c r="E556" s="332"/>
      <c r="F556" s="332"/>
      <c r="G556" s="332"/>
      <c r="H556" s="332"/>
      <c r="I556" s="332"/>
      <c r="J556" s="332"/>
      <c r="K556" s="332"/>
      <c r="L556" s="290"/>
      <c r="M556" s="287"/>
      <c r="N556" s="287"/>
      <c r="O556" s="287"/>
      <c r="P556" s="287"/>
      <c r="Q556" s="288"/>
      <c r="R556" s="2"/>
      <c r="S556" s="2"/>
      <c r="T556" s="289"/>
      <c r="U556" s="289"/>
      <c r="V556" s="289"/>
      <c r="W556" s="316"/>
      <c r="X556" s="316"/>
      <c r="Y556" s="316"/>
      <c r="Z556" s="316"/>
      <c r="AA556" s="316"/>
      <c r="AB556" s="316"/>
      <c r="AC556" s="316"/>
      <c r="AD556" s="3"/>
      <c r="AE556" s="3"/>
      <c r="AG556" s="312"/>
      <c r="AH556" s="313"/>
    </row>
    <row r="557" spans="1:34" ht="6" customHeight="1">
      <c r="A557" s="332"/>
      <c r="B557" s="332"/>
      <c r="C557" s="332"/>
      <c r="D557" s="332"/>
      <c r="E557" s="332"/>
      <c r="F557" s="332"/>
      <c r="G557" s="332"/>
      <c r="H557" s="332"/>
      <c r="I557" s="332"/>
      <c r="J557" s="332"/>
      <c r="K557" s="332"/>
      <c r="L557" s="290"/>
      <c r="M557" s="287"/>
      <c r="N557" s="287"/>
      <c r="O557" s="287"/>
      <c r="P557" s="287"/>
      <c r="Q557" s="288"/>
      <c r="R557" s="2"/>
      <c r="S557" s="2"/>
      <c r="T557" s="289"/>
      <c r="U557" s="289"/>
      <c r="V557" s="289"/>
      <c r="W557" s="316"/>
      <c r="X557" s="316"/>
      <c r="Y557" s="316"/>
      <c r="Z557" s="316"/>
      <c r="AA557" s="316"/>
      <c r="AB557" s="316"/>
      <c r="AC557" s="316"/>
      <c r="AD557" s="3"/>
      <c r="AE557" s="3"/>
      <c r="AG557" s="312"/>
      <c r="AH557" s="313"/>
    </row>
    <row r="558" spans="1:34" ht="6" customHeight="1" thickBot="1">
      <c r="A558" s="332"/>
      <c r="B558" s="332"/>
      <c r="C558" s="332"/>
      <c r="D558" s="332"/>
      <c r="E558" s="332"/>
      <c r="F558" s="332"/>
      <c r="G558" s="332"/>
      <c r="H558" s="332"/>
      <c r="I558" s="332"/>
      <c r="J558" s="332"/>
      <c r="K558" s="332"/>
      <c r="L558" s="290"/>
      <c r="M558" s="287"/>
      <c r="N558" s="287"/>
      <c r="O558" s="287"/>
      <c r="P558" s="287"/>
      <c r="Q558" s="288"/>
      <c r="R558" s="2"/>
      <c r="S558" s="2"/>
      <c r="T558" s="289"/>
      <c r="U558" s="289"/>
      <c r="V558" s="289"/>
      <c r="W558" s="316"/>
      <c r="X558" s="316"/>
      <c r="Y558" s="316"/>
      <c r="Z558" s="316"/>
      <c r="AA558" s="316"/>
      <c r="AB558" s="316"/>
      <c r="AC558" s="316"/>
      <c r="AD558" s="3"/>
      <c r="AE558" s="3"/>
      <c r="AG558" s="314"/>
      <c r="AH558" s="315"/>
    </row>
    <row r="559" spans="1:34" ht="6" customHeight="1">
      <c r="A559" s="199" t="s">
        <v>117</v>
      </c>
      <c r="B559" s="199"/>
      <c r="C559" s="199"/>
      <c r="D559" s="199"/>
      <c r="E559" s="199"/>
      <c r="F559" s="199"/>
      <c r="G559" s="199"/>
      <c r="H559" s="199"/>
      <c r="I559" s="199"/>
      <c r="J559" s="199"/>
      <c r="K559" s="199"/>
      <c r="L559" s="199"/>
      <c r="M559" s="199"/>
      <c r="N559" s="199"/>
      <c r="O559" s="199"/>
      <c r="P559" s="199"/>
      <c r="Q559" s="199"/>
      <c r="R559" s="199"/>
      <c r="S559" s="201" t="s">
        <v>24</v>
      </c>
      <c r="T559" s="201"/>
      <c r="U559" s="201"/>
      <c r="V559" s="201"/>
      <c r="W559" s="201"/>
      <c r="X559" s="201"/>
      <c r="Y559" s="201"/>
      <c r="Z559" s="201"/>
      <c r="AA559" s="30"/>
      <c r="AB559" s="33"/>
      <c r="AC559" s="79" t="s">
        <v>22</v>
      </c>
      <c r="AD559" s="79"/>
      <c r="AE559" s="79"/>
      <c r="AF559" s="160" t="s">
        <v>23</v>
      </c>
      <c r="AG559" s="160"/>
      <c r="AH559" s="160"/>
    </row>
    <row r="560" spans="1:34" ht="6" customHeight="1">
      <c r="A560" s="199"/>
      <c r="B560" s="199"/>
      <c r="C560" s="199"/>
      <c r="D560" s="199"/>
      <c r="E560" s="199"/>
      <c r="F560" s="199"/>
      <c r="G560" s="199"/>
      <c r="H560" s="199"/>
      <c r="I560" s="199"/>
      <c r="J560" s="199"/>
      <c r="K560" s="199"/>
      <c r="L560" s="199"/>
      <c r="M560" s="199"/>
      <c r="N560" s="199"/>
      <c r="O560" s="199"/>
      <c r="P560" s="199"/>
      <c r="Q560" s="199"/>
      <c r="R560" s="199"/>
      <c r="S560" s="201"/>
      <c r="T560" s="201"/>
      <c r="U560" s="201"/>
      <c r="V560" s="201"/>
      <c r="W560" s="201"/>
      <c r="X560" s="201"/>
      <c r="Y560" s="201"/>
      <c r="Z560" s="201"/>
      <c r="AA560" s="30"/>
      <c r="AB560" s="33"/>
      <c r="AC560" s="79"/>
      <c r="AD560" s="79"/>
      <c r="AE560" s="79"/>
      <c r="AF560" s="160"/>
      <c r="AG560" s="160"/>
      <c r="AH560" s="160"/>
    </row>
    <row r="561" spans="1:34" ht="6" customHeight="1" thickBot="1">
      <c r="A561" s="200"/>
      <c r="B561" s="200"/>
      <c r="C561" s="200"/>
      <c r="D561" s="200"/>
      <c r="E561" s="200"/>
      <c r="F561" s="200"/>
      <c r="G561" s="200"/>
      <c r="H561" s="200"/>
      <c r="I561" s="200"/>
      <c r="J561" s="200"/>
      <c r="K561" s="200"/>
      <c r="L561" s="200"/>
      <c r="M561" s="200"/>
      <c r="N561" s="200"/>
      <c r="O561" s="200"/>
      <c r="P561" s="200"/>
      <c r="Q561" s="200"/>
      <c r="R561" s="200"/>
      <c r="S561" s="202"/>
      <c r="T561" s="202"/>
      <c r="U561" s="202"/>
      <c r="V561" s="202"/>
      <c r="W561" s="202"/>
      <c r="X561" s="202"/>
      <c r="Y561" s="202"/>
      <c r="Z561" s="202"/>
      <c r="AA561" s="31"/>
      <c r="AB561" s="34"/>
      <c r="AC561" s="80"/>
      <c r="AD561" s="80"/>
      <c r="AE561" s="80"/>
      <c r="AF561" s="161"/>
      <c r="AG561" s="161"/>
      <c r="AH561" s="161"/>
    </row>
    <row r="562" spans="1:34" ht="6" customHeight="1" thickBot="1">
      <c r="A562" s="203"/>
      <c r="B562" s="98" t="s">
        <v>57</v>
      </c>
      <c r="C562" s="99"/>
      <c r="D562" s="100"/>
      <c r="E562" s="204" t="s">
        <v>58</v>
      </c>
      <c r="F562" s="92"/>
      <c r="G562" s="92"/>
      <c r="H562" s="205"/>
      <c r="I562" s="98" t="s">
        <v>59</v>
      </c>
      <c r="J562" s="99"/>
      <c r="K562" s="100"/>
      <c r="L562" s="98" t="s">
        <v>60</v>
      </c>
      <c r="M562" s="207"/>
      <c r="N562" s="207"/>
      <c r="O562" s="189"/>
      <c r="P562" s="149" t="s">
        <v>61</v>
      </c>
      <c r="Q562" s="150"/>
      <c r="R562" s="150"/>
      <c r="S562" s="150"/>
      <c r="T562" s="150"/>
      <c r="U562" s="150"/>
      <c r="V562" s="98" t="s">
        <v>62</v>
      </c>
      <c r="W562" s="189"/>
      <c r="X562" s="98" t="s">
        <v>63</v>
      </c>
      <c r="Y562" s="99"/>
      <c r="Z562" s="99"/>
      <c r="AA562" s="99"/>
      <c r="AB562" s="99"/>
      <c r="AC562" s="100"/>
      <c r="AD562" s="98" t="s">
        <v>89</v>
      </c>
      <c r="AE562" s="99"/>
      <c r="AF562" s="99"/>
      <c r="AG562" s="100"/>
      <c r="AH562" s="169"/>
    </row>
    <row r="563" spans="1:34" ht="6" customHeight="1" thickBot="1">
      <c r="A563" s="203"/>
      <c r="B563" s="101"/>
      <c r="C563" s="102"/>
      <c r="D563" s="103"/>
      <c r="E563" s="89"/>
      <c r="F563" s="71"/>
      <c r="G563" s="71"/>
      <c r="H563" s="206"/>
      <c r="I563" s="101"/>
      <c r="J563" s="102"/>
      <c r="K563" s="103"/>
      <c r="L563" s="190"/>
      <c r="M563" s="208"/>
      <c r="N563" s="208"/>
      <c r="O563" s="191"/>
      <c r="P563" s="151"/>
      <c r="Q563" s="151"/>
      <c r="R563" s="151"/>
      <c r="S563" s="151"/>
      <c r="T563" s="151"/>
      <c r="U563" s="151"/>
      <c r="V563" s="190"/>
      <c r="W563" s="191"/>
      <c r="X563" s="101"/>
      <c r="Y563" s="102"/>
      <c r="Z563" s="102"/>
      <c r="AA563" s="102"/>
      <c r="AB563" s="102"/>
      <c r="AC563" s="103"/>
      <c r="AD563" s="101"/>
      <c r="AE563" s="102"/>
      <c r="AF563" s="102"/>
      <c r="AG563" s="103"/>
      <c r="AH563" s="170"/>
    </row>
    <row r="564" spans="1:34" ht="6" customHeight="1" thickBot="1">
      <c r="A564" s="203"/>
      <c r="B564" s="101"/>
      <c r="C564" s="102"/>
      <c r="D564" s="103"/>
      <c r="E564" s="89"/>
      <c r="F564" s="71"/>
      <c r="G564" s="71"/>
      <c r="H564" s="206"/>
      <c r="I564" s="101"/>
      <c r="J564" s="102"/>
      <c r="K564" s="103"/>
      <c r="L564" s="190"/>
      <c r="M564" s="208"/>
      <c r="N564" s="208"/>
      <c r="O564" s="191"/>
      <c r="P564" s="152"/>
      <c r="Q564" s="152"/>
      <c r="R564" s="152"/>
      <c r="S564" s="152"/>
      <c r="T564" s="152"/>
      <c r="U564" s="152"/>
      <c r="V564" s="190"/>
      <c r="W564" s="191"/>
      <c r="X564" s="101"/>
      <c r="Y564" s="102"/>
      <c r="Z564" s="102"/>
      <c r="AA564" s="102"/>
      <c r="AB564" s="102"/>
      <c r="AC564" s="103"/>
      <c r="AD564" s="101"/>
      <c r="AE564" s="102"/>
      <c r="AF564" s="102"/>
      <c r="AG564" s="103"/>
      <c r="AH564" s="170"/>
    </row>
    <row r="565" spans="1:34" ht="6" customHeight="1" thickBot="1">
      <c r="A565" s="203"/>
      <c r="B565" s="101"/>
      <c r="C565" s="102"/>
      <c r="D565" s="103"/>
      <c r="E565" s="89"/>
      <c r="F565" s="71"/>
      <c r="G565" s="71"/>
      <c r="H565" s="206"/>
      <c r="I565" s="101"/>
      <c r="J565" s="102"/>
      <c r="K565" s="103"/>
      <c r="L565" s="190"/>
      <c r="M565" s="208"/>
      <c r="N565" s="208"/>
      <c r="O565" s="191"/>
      <c r="P565" s="152"/>
      <c r="Q565" s="152"/>
      <c r="R565" s="152"/>
      <c r="S565" s="152"/>
      <c r="T565" s="152"/>
      <c r="U565" s="152"/>
      <c r="V565" s="190"/>
      <c r="W565" s="191"/>
      <c r="X565" s="101"/>
      <c r="Y565" s="102"/>
      <c r="Z565" s="102"/>
      <c r="AA565" s="102"/>
      <c r="AB565" s="102"/>
      <c r="AC565" s="103"/>
      <c r="AD565" s="101"/>
      <c r="AE565" s="102"/>
      <c r="AF565" s="102"/>
      <c r="AG565" s="103"/>
      <c r="AH565" s="170"/>
    </row>
    <row r="566" spans="1:34" ht="6" customHeight="1" thickBot="1">
      <c r="A566" s="203"/>
      <c r="B566" s="101"/>
      <c r="C566" s="102"/>
      <c r="D566" s="103"/>
      <c r="E566" s="89"/>
      <c r="F566" s="71"/>
      <c r="G566" s="71"/>
      <c r="H566" s="206"/>
      <c r="I566" s="101"/>
      <c r="J566" s="102"/>
      <c r="K566" s="103"/>
      <c r="L566" s="190"/>
      <c r="M566" s="208"/>
      <c r="N566" s="208"/>
      <c r="O566" s="191"/>
      <c r="P566" s="152"/>
      <c r="Q566" s="152"/>
      <c r="R566" s="152"/>
      <c r="S566" s="152"/>
      <c r="T566" s="152"/>
      <c r="U566" s="152"/>
      <c r="V566" s="190"/>
      <c r="W566" s="191"/>
      <c r="X566" s="101"/>
      <c r="Y566" s="102"/>
      <c r="Z566" s="102"/>
      <c r="AA566" s="102"/>
      <c r="AB566" s="102"/>
      <c r="AC566" s="103"/>
      <c r="AD566" s="101"/>
      <c r="AE566" s="102"/>
      <c r="AF566" s="102"/>
      <c r="AG566" s="103"/>
      <c r="AH566" s="170"/>
    </row>
    <row r="567" spans="1:34" ht="6" customHeight="1" thickBot="1">
      <c r="A567" s="203"/>
      <c r="B567" s="101"/>
      <c r="C567" s="102"/>
      <c r="D567" s="103"/>
      <c r="E567" s="178" t="s">
        <v>21</v>
      </c>
      <c r="F567" s="179"/>
      <c r="G567" s="180"/>
      <c r="H567" s="175" t="s">
        <v>107</v>
      </c>
      <c r="I567" s="101"/>
      <c r="J567" s="102"/>
      <c r="K567" s="103"/>
      <c r="L567" s="190"/>
      <c r="M567" s="208"/>
      <c r="N567" s="208"/>
      <c r="O567" s="191"/>
      <c r="P567" s="152"/>
      <c r="Q567" s="152"/>
      <c r="R567" s="152"/>
      <c r="S567" s="152"/>
      <c r="T567" s="152"/>
      <c r="U567" s="152"/>
      <c r="V567" s="190"/>
      <c r="W567" s="191"/>
      <c r="X567" s="101"/>
      <c r="Y567" s="102"/>
      <c r="Z567" s="102"/>
      <c r="AA567" s="102"/>
      <c r="AB567" s="102"/>
      <c r="AC567" s="103"/>
      <c r="AD567" s="101"/>
      <c r="AE567" s="102"/>
      <c r="AF567" s="102"/>
      <c r="AG567" s="103"/>
      <c r="AH567" s="170"/>
    </row>
    <row r="568" spans="1:34" ht="6" customHeight="1" thickBot="1">
      <c r="A568" s="203"/>
      <c r="B568" s="101"/>
      <c r="C568" s="102"/>
      <c r="D568" s="103"/>
      <c r="E568" s="181"/>
      <c r="F568" s="182"/>
      <c r="G568" s="183"/>
      <c r="H568" s="176"/>
      <c r="I568" s="101"/>
      <c r="J568" s="102"/>
      <c r="K568" s="103"/>
      <c r="L568" s="190"/>
      <c r="M568" s="208"/>
      <c r="N568" s="208"/>
      <c r="O568" s="191"/>
      <c r="P568" s="152"/>
      <c r="Q568" s="152"/>
      <c r="R568" s="152"/>
      <c r="S568" s="152"/>
      <c r="T568" s="152"/>
      <c r="U568" s="152"/>
      <c r="V568" s="190"/>
      <c r="W568" s="191"/>
      <c r="X568" s="101"/>
      <c r="Y568" s="102"/>
      <c r="Z568" s="102"/>
      <c r="AA568" s="102"/>
      <c r="AB568" s="102"/>
      <c r="AC568" s="103"/>
      <c r="AD568" s="101"/>
      <c r="AE568" s="102"/>
      <c r="AF568" s="102"/>
      <c r="AG568" s="103"/>
      <c r="AH568" s="170"/>
    </row>
    <row r="569" spans="1:34" ht="6" customHeight="1" thickBot="1">
      <c r="A569" s="203"/>
      <c r="B569" s="104"/>
      <c r="C569" s="105"/>
      <c r="D569" s="106"/>
      <c r="E569" s="184"/>
      <c r="F569" s="185"/>
      <c r="G569" s="186"/>
      <c r="H569" s="177"/>
      <c r="I569" s="104"/>
      <c r="J569" s="105"/>
      <c r="K569" s="106"/>
      <c r="L569" s="209"/>
      <c r="M569" s="210"/>
      <c r="N569" s="210"/>
      <c r="O569" s="211"/>
      <c r="P569" s="152"/>
      <c r="Q569" s="152"/>
      <c r="R569" s="152"/>
      <c r="S569" s="152"/>
      <c r="T569" s="152"/>
      <c r="U569" s="152"/>
      <c r="V569" s="190"/>
      <c r="W569" s="191"/>
      <c r="X569" s="104"/>
      <c r="Y569" s="105"/>
      <c r="Z569" s="105"/>
      <c r="AA569" s="105"/>
      <c r="AB569" s="105"/>
      <c r="AC569" s="106"/>
      <c r="AD569" s="104"/>
      <c r="AE569" s="105"/>
      <c r="AF569" s="105"/>
      <c r="AG569" s="106"/>
      <c r="AH569" s="171"/>
    </row>
    <row r="570" spans="1:34" ht="6" customHeight="1" thickBot="1">
      <c r="A570" s="192" t="s">
        <v>41</v>
      </c>
      <c r="B570" s="323" t="s">
        <v>102</v>
      </c>
      <c r="C570" s="326" t="s">
        <v>65</v>
      </c>
      <c r="D570" s="329" t="s">
        <v>65</v>
      </c>
      <c r="E570" s="193" t="s">
        <v>108</v>
      </c>
      <c r="F570" s="196"/>
      <c r="G570" s="196"/>
      <c r="H570" s="213"/>
      <c r="I570" s="323"/>
      <c r="J570" s="326" t="s">
        <v>64</v>
      </c>
      <c r="K570" s="329" t="s">
        <v>65</v>
      </c>
      <c r="L570" s="216" t="s">
        <v>13</v>
      </c>
      <c r="M570" s="217"/>
      <c r="N570" s="222" t="s">
        <v>56</v>
      </c>
      <c r="O570" s="225"/>
      <c r="P570" s="109" t="s">
        <v>0</v>
      </c>
      <c r="Q570" s="109" t="s">
        <v>1</v>
      </c>
      <c r="R570" s="109" t="s">
        <v>2</v>
      </c>
      <c r="S570" s="109" t="s">
        <v>3</v>
      </c>
      <c r="T570" s="109" t="s">
        <v>6</v>
      </c>
      <c r="U570" s="109" t="s">
        <v>7</v>
      </c>
      <c r="V570" s="130" t="s">
        <v>8</v>
      </c>
      <c r="W570" s="133">
        <v>1</v>
      </c>
      <c r="X570" s="91" t="s">
        <v>78</v>
      </c>
      <c r="Y570" s="92"/>
      <c r="Z570" s="92"/>
      <c r="AA570" s="93"/>
      <c r="AB570" s="36"/>
      <c r="AC570" s="205" t="s">
        <v>85</v>
      </c>
      <c r="AD570" s="317" t="s">
        <v>88</v>
      </c>
      <c r="AE570" s="317"/>
      <c r="AF570" s="317"/>
      <c r="AG570" s="318"/>
      <c r="AH570" s="162" t="s">
        <v>15</v>
      </c>
    </row>
    <row r="571" spans="1:34" ht="6" customHeight="1" thickBot="1">
      <c r="A571" s="192"/>
      <c r="B571" s="324"/>
      <c r="C571" s="327"/>
      <c r="D571" s="330"/>
      <c r="E571" s="194"/>
      <c r="F571" s="197"/>
      <c r="G571" s="197"/>
      <c r="H571" s="214"/>
      <c r="I571" s="324"/>
      <c r="J571" s="327"/>
      <c r="K571" s="330"/>
      <c r="L571" s="218"/>
      <c r="M571" s="219"/>
      <c r="N571" s="223"/>
      <c r="O571" s="226"/>
      <c r="P571" s="110"/>
      <c r="Q571" s="110"/>
      <c r="R571" s="110"/>
      <c r="S571" s="110"/>
      <c r="T571" s="110"/>
      <c r="U571" s="110"/>
      <c r="V571" s="131"/>
      <c r="W571" s="134"/>
      <c r="X571" s="89"/>
      <c r="Y571" s="71"/>
      <c r="Z571" s="71"/>
      <c r="AA571" s="94"/>
      <c r="AB571" s="37"/>
      <c r="AC571" s="206"/>
      <c r="AD571" s="319"/>
      <c r="AE571" s="319"/>
      <c r="AF571" s="319"/>
      <c r="AG571" s="320"/>
      <c r="AH571" s="163"/>
    </row>
    <row r="572" spans="1:34" ht="6" customHeight="1" thickBot="1">
      <c r="A572" s="192"/>
      <c r="B572" s="324"/>
      <c r="C572" s="327"/>
      <c r="D572" s="330"/>
      <c r="E572" s="194"/>
      <c r="F572" s="197"/>
      <c r="G572" s="197"/>
      <c r="H572" s="214"/>
      <c r="I572" s="324"/>
      <c r="J572" s="327"/>
      <c r="K572" s="330"/>
      <c r="L572" s="218"/>
      <c r="M572" s="219"/>
      <c r="N572" s="223"/>
      <c r="O572" s="226"/>
      <c r="P572" s="116">
        <v>5</v>
      </c>
      <c r="Q572" s="116">
        <v>4</v>
      </c>
      <c r="R572" s="116">
        <v>4</v>
      </c>
      <c r="S572" s="116">
        <v>4</v>
      </c>
      <c r="T572" s="116">
        <v>4</v>
      </c>
      <c r="U572" s="116">
        <v>21</v>
      </c>
      <c r="V572" s="131"/>
      <c r="W572" s="134"/>
      <c r="X572" s="89"/>
      <c r="Y572" s="71"/>
      <c r="Z572" s="71"/>
      <c r="AA572" s="94"/>
      <c r="AB572" s="37"/>
      <c r="AC572" s="206"/>
      <c r="AD572" s="319"/>
      <c r="AE572" s="319"/>
      <c r="AF572" s="319"/>
      <c r="AG572" s="320"/>
      <c r="AH572" s="163"/>
    </row>
    <row r="573" spans="1:34" ht="6" customHeight="1" thickBot="1">
      <c r="A573" s="192"/>
      <c r="B573" s="324"/>
      <c r="C573" s="327"/>
      <c r="D573" s="330"/>
      <c r="E573" s="194"/>
      <c r="F573" s="197"/>
      <c r="G573" s="197"/>
      <c r="H573" s="214"/>
      <c r="I573" s="324"/>
      <c r="J573" s="327"/>
      <c r="K573" s="330"/>
      <c r="L573" s="220"/>
      <c r="M573" s="221"/>
      <c r="N573" s="224"/>
      <c r="O573" s="227"/>
      <c r="P573" s="116"/>
      <c r="Q573" s="116"/>
      <c r="R573" s="116"/>
      <c r="S573" s="116"/>
      <c r="T573" s="116"/>
      <c r="U573" s="116"/>
      <c r="V573" s="132"/>
      <c r="W573" s="135"/>
      <c r="X573" s="89"/>
      <c r="Y573" s="71"/>
      <c r="Z573" s="71"/>
      <c r="AA573" s="94"/>
      <c r="AB573" s="37"/>
      <c r="AC573" s="206"/>
      <c r="AD573" s="319"/>
      <c r="AE573" s="319"/>
      <c r="AF573" s="319"/>
      <c r="AG573" s="320"/>
      <c r="AH573" s="163"/>
    </row>
    <row r="574" spans="1:34" ht="6" customHeight="1" thickBot="1">
      <c r="A574" s="192"/>
      <c r="B574" s="324"/>
      <c r="C574" s="327"/>
      <c r="D574" s="330"/>
      <c r="E574" s="194"/>
      <c r="F574" s="197"/>
      <c r="G574" s="197"/>
      <c r="H574" s="214"/>
      <c r="I574" s="324"/>
      <c r="J574" s="327"/>
      <c r="K574" s="330"/>
      <c r="L574" s="238" t="s">
        <v>14</v>
      </c>
      <c r="M574" s="239"/>
      <c r="N574" s="239"/>
      <c r="O574" s="240"/>
      <c r="P574" s="116"/>
      <c r="Q574" s="116"/>
      <c r="R574" s="116"/>
      <c r="S574" s="116"/>
      <c r="T574" s="116"/>
      <c r="U574" s="116"/>
      <c r="V574" s="247" t="s">
        <v>9</v>
      </c>
      <c r="W574" s="155">
        <v>0</v>
      </c>
      <c r="X574" s="89"/>
      <c r="Y574" s="71"/>
      <c r="Z574" s="71"/>
      <c r="AA574" s="94"/>
      <c r="AB574" s="37"/>
      <c r="AC574" s="206"/>
      <c r="AD574" s="319"/>
      <c r="AE574" s="319"/>
      <c r="AF574" s="319"/>
      <c r="AG574" s="320"/>
      <c r="AH574" s="172" t="s">
        <v>15</v>
      </c>
    </row>
    <row r="575" spans="1:34" ht="6" customHeight="1" thickBot="1">
      <c r="A575" s="192"/>
      <c r="B575" s="324"/>
      <c r="C575" s="327"/>
      <c r="D575" s="330"/>
      <c r="E575" s="194"/>
      <c r="F575" s="197"/>
      <c r="G575" s="197"/>
      <c r="H575" s="214"/>
      <c r="I575" s="324"/>
      <c r="J575" s="327"/>
      <c r="K575" s="330"/>
      <c r="L575" s="241"/>
      <c r="M575" s="242"/>
      <c r="N575" s="242"/>
      <c r="O575" s="243"/>
      <c r="P575" s="117"/>
      <c r="Q575" s="117"/>
      <c r="R575" s="117"/>
      <c r="S575" s="117"/>
      <c r="T575" s="117"/>
      <c r="U575" s="117"/>
      <c r="V575" s="131"/>
      <c r="W575" s="134"/>
      <c r="X575" s="89"/>
      <c r="Y575" s="71"/>
      <c r="Z575" s="71"/>
      <c r="AA575" s="95"/>
      <c r="AB575" s="38"/>
      <c r="AC575" s="206"/>
      <c r="AD575" s="319"/>
      <c r="AE575" s="319"/>
      <c r="AF575" s="319"/>
      <c r="AG575" s="320"/>
      <c r="AH575" s="173"/>
    </row>
    <row r="576" spans="1:34" ht="6" customHeight="1" thickBot="1">
      <c r="A576" s="192"/>
      <c r="B576" s="324"/>
      <c r="C576" s="327"/>
      <c r="D576" s="330"/>
      <c r="E576" s="194"/>
      <c r="F576" s="197"/>
      <c r="G576" s="197"/>
      <c r="H576" s="214"/>
      <c r="I576" s="324"/>
      <c r="J576" s="327"/>
      <c r="K576" s="330"/>
      <c r="L576" s="241"/>
      <c r="M576" s="242"/>
      <c r="N576" s="242"/>
      <c r="O576" s="243"/>
      <c r="P576" s="231" t="s">
        <v>4</v>
      </c>
      <c r="Q576" s="231" t="s">
        <v>5</v>
      </c>
      <c r="R576" s="231" t="s">
        <v>11</v>
      </c>
      <c r="S576" s="231" t="s">
        <v>12</v>
      </c>
      <c r="T576" s="232" t="s">
        <v>15</v>
      </c>
      <c r="U576" s="233"/>
      <c r="V576" s="131"/>
      <c r="W576" s="134"/>
      <c r="X576" s="89" t="s">
        <v>86</v>
      </c>
      <c r="Y576" s="71"/>
      <c r="Z576" s="71"/>
      <c r="AA576" s="96"/>
      <c r="AB576" s="42"/>
      <c r="AC576" s="73"/>
      <c r="AD576" s="319"/>
      <c r="AE576" s="319"/>
      <c r="AF576" s="319"/>
      <c r="AG576" s="320"/>
      <c r="AH576" s="173"/>
    </row>
    <row r="577" spans="1:34" ht="6" customHeight="1" thickBot="1">
      <c r="A577" s="192"/>
      <c r="B577" s="324"/>
      <c r="C577" s="327"/>
      <c r="D577" s="330"/>
      <c r="E577" s="194"/>
      <c r="F577" s="197"/>
      <c r="G577" s="197"/>
      <c r="H577" s="214"/>
      <c r="I577" s="324"/>
      <c r="J577" s="327"/>
      <c r="K577" s="330"/>
      <c r="L577" s="241"/>
      <c r="M577" s="242"/>
      <c r="N577" s="242"/>
      <c r="O577" s="243"/>
      <c r="P577" s="110"/>
      <c r="Q577" s="110"/>
      <c r="R577" s="110"/>
      <c r="S577" s="110"/>
      <c r="T577" s="234"/>
      <c r="U577" s="235"/>
      <c r="V577" s="248"/>
      <c r="W577" s="156"/>
      <c r="X577" s="89"/>
      <c r="Y577" s="71"/>
      <c r="Z577" s="71"/>
      <c r="AA577" s="94"/>
      <c r="AB577" s="37"/>
      <c r="AC577" s="73"/>
      <c r="AD577" s="319"/>
      <c r="AE577" s="319"/>
      <c r="AF577" s="319"/>
      <c r="AG577" s="320"/>
      <c r="AH577" s="230"/>
    </row>
    <row r="578" spans="1:34" ht="6" customHeight="1" thickBot="1">
      <c r="A578" s="192"/>
      <c r="B578" s="324"/>
      <c r="C578" s="327"/>
      <c r="D578" s="330"/>
      <c r="E578" s="194"/>
      <c r="F578" s="197"/>
      <c r="G578" s="197"/>
      <c r="H578" s="214"/>
      <c r="I578" s="324"/>
      <c r="J578" s="327"/>
      <c r="K578" s="330"/>
      <c r="L578" s="241"/>
      <c r="M578" s="242"/>
      <c r="N578" s="242"/>
      <c r="O578" s="243"/>
      <c r="P578" s="116">
        <v>4</v>
      </c>
      <c r="Q578" s="116">
        <v>5</v>
      </c>
      <c r="R578" s="116">
        <v>4</v>
      </c>
      <c r="S578" s="116">
        <v>5</v>
      </c>
      <c r="T578" s="234"/>
      <c r="U578" s="235"/>
      <c r="V578" s="228" t="s">
        <v>10</v>
      </c>
      <c r="W578" s="157">
        <v>2</v>
      </c>
      <c r="X578" s="89"/>
      <c r="Y578" s="71"/>
      <c r="Z578" s="71"/>
      <c r="AA578" s="94"/>
      <c r="AB578" s="37"/>
      <c r="AC578" s="73"/>
      <c r="AD578" s="319"/>
      <c r="AE578" s="319"/>
      <c r="AF578" s="319"/>
      <c r="AG578" s="320"/>
      <c r="AH578" s="172" t="s">
        <v>15</v>
      </c>
    </row>
    <row r="579" spans="1:34" ht="6" customHeight="1" thickBot="1">
      <c r="A579" s="192"/>
      <c r="B579" s="324"/>
      <c r="C579" s="327"/>
      <c r="D579" s="330"/>
      <c r="E579" s="194"/>
      <c r="F579" s="197"/>
      <c r="G579" s="197"/>
      <c r="H579" s="214"/>
      <c r="I579" s="324"/>
      <c r="J579" s="327"/>
      <c r="K579" s="330"/>
      <c r="L579" s="241"/>
      <c r="M579" s="242"/>
      <c r="N579" s="242"/>
      <c r="O579" s="243"/>
      <c r="P579" s="116"/>
      <c r="Q579" s="116"/>
      <c r="R579" s="116"/>
      <c r="S579" s="116"/>
      <c r="T579" s="234"/>
      <c r="U579" s="235"/>
      <c r="V579" s="131"/>
      <c r="W579" s="134"/>
      <c r="X579" s="89"/>
      <c r="Y579" s="71"/>
      <c r="Z579" s="71"/>
      <c r="AA579" s="94"/>
      <c r="AB579" s="37"/>
      <c r="AC579" s="73"/>
      <c r="AD579" s="319"/>
      <c r="AE579" s="319"/>
      <c r="AF579" s="319"/>
      <c r="AG579" s="320"/>
      <c r="AH579" s="173"/>
    </row>
    <row r="580" spans="1:34" ht="6" customHeight="1" thickBot="1">
      <c r="A580" s="192"/>
      <c r="B580" s="324"/>
      <c r="C580" s="327"/>
      <c r="D580" s="330"/>
      <c r="E580" s="194"/>
      <c r="F580" s="197"/>
      <c r="G580" s="197"/>
      <c r="H580" s="214"/>
      <c r="I580" s="324"/>
      <c r="J580" s="327"/>
      <c r="K580" s="330"/>
      <c r="L580" s="241"/>
      <c r="M580" s="242"/>
      <c r="N580" s="242"/>
      <c r="O580" s="243"/>
      <c r="P580" s="116"/>
      <c r="Q580" s="116"/>
      <c r="R580" s="116"/>
      <c r="S580" s="116"/>
      <c r="T580" s="234"/>
      <c r="U580" s="235"/>
      <c r="V580" s="131"/>
      <c r="W580" s="134"/>
      <c r="X580" s="89"/>
      <c r="Y580" s="71"/>
      <c r="Z580" s="71"/>
      <c r="AA580" s="94"/>
      <c r="AB580" s="37"/>
      <c r="AC580" s="73"/>
      <c r="AD580" s="319"/>
      <c r="AE580" s="319"/>
      <c r="AF580" s="319"/>
      <c r="AG580" s="320"/>
      <c r="AH580" s="173"/>
    </row>
    <row r="581" spans="1:34" ht="6" customHeight="1" thickBot="1">
      <c r="A581" s="192"/>
      <c r="B581" s="325"/>
      <c r="C581" s="328"/>
      <c r="D581" s="331"/>
      <c r="E581" s="195"/>
      <c r="F581" s="198"/>
      <c r="G581" s="198"/>
      <c r="H581" s="215"/>
      <c r="I581" s="325"/>
      <c r="J581" s="328"/>
      <c r="K581" s="331"/>
      <c r="L581" s="244"/>
      <c r="M581" s="245"/>
      <c r="N581" s="245"/>
      <c r="O581" s="246"/>
      <c r="P581" s="212"/>
      <c r="Q581" s="212"/>
      <c r="R581" s="212"/>
      <c r="S581" s="212"/>
      <c r="T581" s="236"/>
      <c r="U581" s="237"/>
      <c r="V581" s="229"/>
      <c r="W581" s="158"/>
      <c r="X581" s="90"/>
      <c r="Y581" s="72"/>
      <c r="Z581" s="72"/>
      <c r="AA581" s="97"/>
      <c r="AB581" s="43"/>
      <c r="AC581" s="74"/>
      <c r="AD581" s="321"/>
      <c r="AE581" s="321"/>
      <c r="AF581" s="321"/>
      <c r="AG581" s="322"/>
      <c r="AH581" s="174"/>
    </row>
    <row r="582" spans="1:34" ht="6" customHeight="1" thickBot="1">
      <c r="A582" s="249">
        <v>31</v>
      </c>
      <c r="B582" s="293" t="str">
        <f>IF(VLOOKUP(A582,入力シート❷!A:B,2,FALSE)="ハイパーコース","ハイパー","")</f>
        <v/>
      </c>
      <c r="C582" s="296" t="str">
        <f>IF(VLOOKUP(A582,入力シート❷!A:B,2,FALSE)="アドバンストコース","アドバンスト","")</f>
        <v/>
      </c>
      <c r="D582" s="299" t="str">
        <f>IF(VLOOKUP(A582,入力シート❷!A:B,2,FALSE)="アグレッシブコース","アグレッシブ","")</f>
        <v/>
      </c>
      <c r="E582" s="250" t="str">
        <f>IF(VLOOKUP(A582,入力シート❷!A:C,3,FALSE)="A推薦(単願)","A推薦","")</f>
        <v/>
      </c>
      <c r="F582" s="253" t="str">
        <f>IF(VLOOKUP(A582,入力シート❷!A:C,3,FALSE)="B推薦(併願)","B推薦","")</f>
        <v/>
      </c>
      <c r="G582" s="253" t="str">
        <f>IF(VLOOKUP(A582,入力シート❷!A:C,3,FALSE)="C推薦(第一志望)","C推薦","")</f>
        <v/>
      </c>
      <c r="H582" s="256" t="str">
        <f>IF(VLOOKUP(A582,入力シート❷!A:C,3,FALSE)="併願優遇","併願優遇","")</f>
        <v/>
      </c>
      <c r="I582" s="293" t="str">
        <f>IF(VLOOKUP(A582,入力シート❷!A:D,4,FALSE)="学業特待Ⅰ","学業特待Ⅰ","")</f>
        <v/>
      </c>
      <c r="J582" s="296" t="str">
        <f>IF(VLOOKUP(A582,入力シート❷!A:D,4,FALSE)="学業特待Ⅱ","学業特待Ⅱ","")</f>
        <v/>
      </c>
      <c r="K582" s="299" t="str">
        <f>IF(VLOOKUP(A582,入力シート❷!A:D,4,FALSE)="学業特待Ⅲ","学業特待Ⅲ","")</f>
        <v/>
      </c>
      <c r="L582" s="277" t="str">
        <f>IF(OR(VLOOKUP(A582,入力シート❷!A:I,7,FALSE)="",VLOOKUP(A582,入力シート❷!A:I,8,FALSE)=""),"入力シート❷に入力してください",VLOOKUP(A582,入力シート❷!A:I,7,FALSE)&amp;"　"&amp;VLOOKUP(A582,入力シート❷!A:I,8,FALSE))</f>
        <v>入力シート❷に入力してください</v>
      </c>
      <c r="M582" s="278"/>
      <c r="N582" s="268" t="str">
        <f>IF(VLOOKUP(A582,入力シート❷!A:I,9,FALSE)="","",IF(VLOOKUP(A582,入力シート❷!A:I,9,FALSE)="女","",VLOOKUP(A582,入力シート❷!A:I,9,FALSE)))</f>
        <v/>
      </c>
      <c r="O582" s="271" t="str">
        <f>IF(VLOOKUP(A582,入力シート❷!A:I,9,FALSE)="","",IF(VLOOKUP(A582,入力シート❷!A:I,9,FALSE)="男","",VLOOKUP(A582,入力シート❷!A:I,9,FALSE)))</f>
        <v/>
      </c>
      <c r="P582" s="159" t="s">
        <v>0</v>
      </c>
      <c r="Q582" s="159" t="s">
        <v>1</v>
      </c>
      <c r="R582" s="159" t="s">
        <v>2</v>
      </c>
      <c r="S582" s="159" t="s">
        <v>3</v>
      </c>
      <c r="T582" s="159" t="s">
        <v>6</v>
      </c>
      <c r="U582" s="159" t="s">
        <v>7</v>
      </c>
      <c r="V582" s="153" t="s">
        <v>8</v>
      </c>
      <c r="W582" s="138" t="str">
        <f>IF(VLOOKUP(A582,入力シート❷!A:U,19,FALSE)="","",VLOOKUP(A582,入力シート❷!A:U,19,FALSE))</f>
        <v/>
      </c>
      <c r="X582" s="87" t="str">
        <f>IF(VLOOKUP(A582,入力シート❷!A:AF,22,FALSE)="","",VLOOKUP(A582,入力シート❷!A:AF,22,FALSE))</f>
        <v/>
      </c>
      <c r="Y582" s="66" t="str">
        <f>IF(VLOOKUP(A582,入力シート❷!A:AF,23,FALSE)="","",VLOOKUP(A582,入力シート❷!A:AF,23,FALSE))</f>
        <v/>
      </c>
      <c r="Z582" s="66" t="str">
        <f>IF(VLOOKUP(A582,入力シート❷!A:AF,24,FALSE)="","",VLOOKUP(A582,入力シート❷!A:AF,24,FALSE))</f>
        <v/>
      </c>
      <c r="AA582" s="66" t="str">
        <f>IF(VLOOKUP(A582,入力シート❷!A:AF,25,FALSE)="","",VLOOKUP(A582,入力シート❷!A:AF,25,FALSE))</f>
        <v/>
      </c>
      <c r="AB582" s="66" t="str">
        <f>IF(VLOOKUP(A582,入力シート❷!A:AF,26,FALSE)="","",VLOOKUP(A582,入力シート❷!A:AF,26,FALSE))</f>
        <v/>
      </c>
      <c r="AC582" s="77" t="str">
        <f>IF(VLOOKUP(A582,入力シート❷!A:AF,27,FALSE)="","",VLOOKUP(A582,入力シート❷!A:AF,27,FALSE))</f>
        <v/>
      </c>
      <c r="AD582" s="81" t="str">
        <f>IF(VLOOKUP(A582,入力シート❷!A:AG,33,FALSE)="","必要な場合、入力シート❷に入力してください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必要な場合、入力シート❷に入力してください",VLOOKUP(A582,入力シート❷!A:AG,33,FALSE))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82" s="81"/>
      <c r="AF582" s="81"/>
      <c r="AG582" s="82"/>
      <c r="AH582" s="164" t="s">
        <v>15</v>
      </c>
    </row>
    <row r="583" spans="1:34" ht="6" customHeight="1" thickBot="1">
      <c r="A583" s="249"/>
      <c r="B583" s="294"/>
      <c r="C583" s="297"/>
      <c r="D583" s="300"/>
      <c r="E583" s="251"/>
      <c r="F583" s="254"/>
      <c r="G583" s="254"/>
      <c r="H583" s="257"/>
      <c r="I583" s="294"/>
      <c r="J583" s="297"/>
      <c r="K583" s="300"/>
      <c r="L583" s="279"/>
      <c r="M583" s="280"/>
      <c r="N583" s="269"/>
      <c r="O583" s="272"/>
      <c r="P583" s="115"/>
      <c r="Q583" s="115"/>
      <c r="R583" s="115"/>
      <c r="S583" s="115"/>
      <c r="T583" s="115"/>
      <c r="U583" s="115"/>
      <c r="V583" s="124"/>
      <c r="W583" s="121"/>
      <c r="X583" s="75"/>
      <c r="Y583" s="67"/>
      <c r="Z583" s="67"/>
      <c r="AA583" s="67"/>
      <c r="AB583" s="67"/>
      <c r="AC583" s="78"/>
      <c r="AD583" s="83"/>
      <c r="AE583" s="83"/>
      <c r="AF583" s="83"/>
      <c r="AG583" s="84"/>
      <c r="AH583" s="165"/>
    </row>
    <row r="584" spans="1:34" ht="6" customHeight="1" thickBot="1">
      <c r="A584" s="249"/>
      <c r="B584" s="294"/>
      <c r="C584" s="297"/>
      <c r="D584" s="300"/>
      <c r="E584" s="251"/>
      <c r="F584" s="254"/>
      <c r="G584" s="254"/>
      <c r="H584" s="257"/>
      <c r="I584" s="294"/>
      <c r="J584" s="297"/>
      <c r="K584" s="300"/>
      <c r="L584" s="279"/>
      <c r="M584" s="280"/>
      <c r="N584" s="269"/>
      <c r="O584" s="272"/>
      <c r="P584" s="107" t="str">
        <f>IF(VLOOKUP(A582,入力シート❷!A:U,10,FALSE)="","",VLOOKUP(A582,入力シート❷!A:U,10,FALSE))</f>
        <v/>
      </c>
      <c r="Q584" s="107" t="str">
        <f>IF(VLOOKUP(A582,入力シート❷!A:U,11,FALSE)="","",VLOOKUP(A582,入力シート❷!A:U,11,FALSE))</f>
        <v/>
      </c>
      <c r="R584" s="107" t="str">
        <f>IF(VLOOKUP(A582,入力シート❷!A:U,12,FALSE)="","",VLOOKUP(A582,入力シート❷!A:U,12,FALSE))</f>
        <v/>
      </c>
      <c r="S584" s="107" t="str">
        <f>IF(VLOOKUP(A582,入力シート❷!A:U,13,FALSE)="","",VLOOKUP(A582,入力シート❷!A:U,13,FALSE))</f>
        <v/>
      </c>
      <c r="T584" s="107" t="str">
        <f>IF(VLOOKUP(A582,入力シート❷!A:U,18,FALSE)="","",VLOOKUP(A582,入力シート❷!A:U,18,FALSE))</f>
        <v/>
      </c>
      <c r="U584" s="107" t="str">
        <f>IF(SUM(P584:T584)=0,"",SUM(P584:T584))</f>
        <v/>
      </c>
      <c r="V584" s="124"/>
      <c r="W584" s="121"/>
      <c r="X584" s="75"/>
      <c r="Y584" s="67"/>
      <c r="Z584" s="67"/>
      <c r="AA584" s="67"/>
      <c r="AB584" s="67"/>
      <c r="AC584" s="78"/>
      <c r="AD584" s="83"/>
      <c r="AE584" s="83"/>
      <c r="AF584" s="83"/>
      <c r="AG584" s="84"/>
      <c r="AH584" s="165"/>
    </row>
    <row r="585" spans="1:34" ht="6" customHeight="1" thickBot="1">
      <c r="A585" s="249"/>
      <c r="B585" s="294"/>
      <c r="C585" s="297"/>
      <c r="D585" s="300"/>
      <c r="E585" s="251"/>
      <c r="F585" s="254"/>
      <c r="G585" s="254"/>
      <c r="H585" s="257"/>
      <c r="I585" s="294"/>
      <c r="J585" s="297"/>
      <c r="K585" s="300"/>
      <c r="L585" s="281"/>
      <c r="M585" s="282"/>
      <c r="N585" s="270"/>
      <c r="O585" s="273"/>
      <c r="P585" s="107"/>
      <c r="Q585" s="107"/>
      <c r="R585" s="107"/>
      <c r="S585" s="107"/>
      <c r="T585" s="107"/>
      <c r="U585" s="107"/>
      <c r="V585" s="154"/>
      <c r="W585" s="139"/>
      <c r="X585" s="75"/>
      <c r="Y585" s="67"/>
      <c r="Z585" s="67"/>
      <c r="AA585" s="67"/>
      <c r="AB585" s="67"/>
      <c r="AC585" s="78"/>
      <c r="AD585" s="83"/>
      <c r="AE585" s="83"/>
      <c r="AF585" s="83"/>
      <c r="AG585" s="84"/>
      <c r="AH585" s="166"/>
    </row>
    <row r="586" spans="1:34" ht="6" customHeight="1" thickBot="1">
      <c r="A586" s="249"/>
      <c r="B586" s="294"/>
      <c r="C586" s="297"/>
      <c r="D586" s="300"/>
      <c r="E586" s="251"/>
      <c r="F586" s="254"/>
      <c r="G586" s="254"/>
      <c r="H586" s="257"/>
      <c r="I586" s="294"/>
      <c r="J586" s="297"/>
      <c r="K586" s="300"/>
      <c r="L586" s="259" t="str">
        <f>IF(OR(VLOOKUP(A582,入力シート❷!A:I,5,FALSE)="",VLOOKUP(A582,入力シート❷!A:I,6,FALSE)=""),"入力シート❷に入力してください",VLOOKUP(A582,入力シート❷!A:I,5,FALSE)&amp;"　"&amp;VLOOKUP(A582,入力シート❷!A:I,6,FALSE))</f>
        <v>入力シート❷に入力してください</v>
      </c>
      <c r="M586" s="260"/>
      <c r="N586" s="260"/>
      <c r="O586" s="261"/>
      <c r="P586" s="107"/>
      <c r="Q586" s="107"/>
      <c r="R586" s="107"/>
      <c r="S586" s="107"/>
      <c r="T586" s="107"/>
      <c r="U586" s="107"/>
      <c r="V586" s="136" t="s">
        <v>9</v>
      </c>
      <c r="W586" s="128" t="str">
        <f>IF(VLOOKUP(A582,入力シート❷!A:U,20,FALSE)="","",VLOOKUP(A582,入力シート❷!A:U,20,FALSE))</f>
        <v/>
      </c>
      <c r="X586" s="75"/>
      <c r="Y586" s="67"/>
      <c r="Z586" s="67"/>
      <c r="AA586" s="67"/>
      <c r="AB586" s="67"/>
      <c r="AC586" s="78"/>
      <c r="AD586" s="83"/>
      <c r="AE586" s="83"/>
      <c r="AF586" s="83"/>
      <c r="AG586" s="84"/>
      <c r="AH586" s="167" t="s">
        <v>15</v>
      </c>
    </row>
    <row r="587" spans="1:34" ht="6" customHeight="1" thickBot="1">
      <c r="A587" s="249"/>
      <c r="B587" s="294"/>
      <c r="C587" s="297"/>
      <c r="D587" s="300"/>
      <c r="E587" s="251"/>
      <c r="F587" s="254"/>
      <c r="G587" s="254"/>
      <c r="H587" s="257"/>
      <c r="I587" s="294"/>
      <c r="J587" s="297"/>
      <c r="K587" s="300"/>
      <c r="L587" s="262"/>
      <c r="M587" s="263"/>
      <c r="N587" s="263"/>
      <c r="O587" s="264"/>
      <c r="P587" s="113"/>
      <c r="Q587" s="113"/>
      <c r="R587" s="113"/>
      <c r="S587" s="113"/>
      <c r="T587" s="113"/>
      <c r="U587" s="113"/>
      <c r="V587" s="124"/>
      <c r="W587" s="121"/>
      <c r="X587" s="75"/>
      <c r="Y587" s="67"/>
      <c r="Z587" s="67"/>
      <c r="AA587" s="67"/>
      <c r="AB587" s="67"/>
      <c r="AC587" s="78"/>
      <c r="AD587" s="83"/>
      <c r="AE587" s="83"/>
      <c r="AF587" s="83"/>
      <c r="AG587" s="84"/>
      <c r="AH587" s="165"/>
    </row>
    <row r="588" spans="1:34" ht="6" customHeight="1" thickBot="1">
      <c r="A588" s="249"/>
      <c r="B588" s="294"/>
      <c r="C588" s="297"/>
      <c r="D588" s="300"/>
      <c r="E588" s="251"/>
      <c r="F588" s="254"/>
      <c r="G588" s="254"/>
      <c r="H588" s="257"/>
      <c r="I588" s="294"/>
      <c r="J588" s="297"/>
      <c r="K588" s="300"/>
      <c r="L588" s="262"/>
      <c r="M588" s="263"/>
      <c r="N588" s="263"/>
      <c r="O588" s="264"/>
      <c r="P588" s="114" t="s">
        <v>4</v>
      </c>
      <c r="Q588" s="114" t="s">
        <v>5</v>
      </c>
      <c r="R588" s="114" t="s">
        <v>11</v>
      </c>
      <c r="S588" s="114" t="s">
        <v>12</v>
      </c>
      <c r="T588" s="126" t="s">
        <v>15</v>
      </c>
      <c r="U588" s="16"/>
      <c r="V588" s="124"/>
      <c r="W588" s="121"/>
      <c r="X588" s="75" t="str">
        <f>IF(VLOOKUP(A582,入力シート❷!A:AF,28,FALSE)="","",VLOOKUP(A582,入力シート❷!A:AF,28,FALSE))</f>
        <v/>
      </c>
      <c r="Y588" s="67" t="str">
        <f>IF(VLOOKUP(A582,入力シート❷!A:AF,29,FALSE)="","",VLOOKUP(A582,入力シート❷!A:AF,29,FALSE))</f>
        <v/>
      </c>
      <c r="Z588" s="67" t="str">
        <f>IF(VLOOKUP(A582,入力シート❷!A:AF,30,FALSE)="","",VLOOKUP(A582,入力シート❷!A:AF,30,FALSE))</f>
        <v/>
      </c>
      <c r="AA588" s="67" t="str">
        <f>IF(VLOOKUP(A582,入力シート❷!A:AF,31,FALSE)="","",VLOOKUP(A582,入力シート❷!A:AF,31,FALSE))</f>
        <v/>
      </c>
      <c r="AB588" s="67" t="str">
        <f>IF(VLOOKUP(A582,入力シート❷!A:AF,32,FALSE)="","",VLOOKUP(A582,入力シート❷!A:AF,32,FALSE))</f>
        <v/>
      </c>
      <c r="AC588" s="69"/>
      <c r="AD588" s="83"/>
      <c r="AE588" s="83"/>
      <c r="AF588" s="83"/>
      <c r="AG588" s="84"/>
      <c r="AH588" s="165"/>
    </row>
    <row r="589" spans="1:34" ht="6" customHeight="1" thickBot="1">
      <c r="A589" s="249"/>
      <c r="B589" s="294"/>
      <c r="C589" s="297"/>
      <c r="D589" s="300"/>
      <c r="E589" s="251"/>
      <c r="F589" s="254"/>
      <c r="G589" s="254"/>
      <c r="H589" s="257"/>
      <c r="I589" s="294"/>
      <c r="J589" s="297"/>
      <c r="K589" s="300"/>
      <c r="L589" s="262"/>
      <c r="M589" s="263"/>
      <c r="N589" s="263"/>
      <c r="O589" s="264"/>
      <c r="P589" s="115"/>
      <c r="Q589" s="115"/>
      <c r="R589" s="115"/>
      <c r="S589" s="115"/>
      <c r="T589" s="127"/>
      <c r="U589" s="17"/>
      <c r="V589" s="137"/>
      <c r="W589" s="129"/>
      <c r="X589" s="75"/>
      <c r="Y589" s="67"/>
      <c r="Z589" s="67"/>
      <c r="AA589" s="67"/>
      <c r="AB589" s="67"/>
      <c r="AC589" s="69"/>
      <c r="AD589" s="83"/>
      <c r="AE589" s="83"/>
      <c r="AF589" s="83"/>
      <c r="AG589" s="84"/>
      <c r="AH589" s="166"/>
    </row>
    <row r="590" spans="1:34" ht="6" customHeight="1" thickBot="1">
      <c r="A590" s="249"/>
      <c r="B590" s="294"/>
      <c r="C590" s="297"/>
      <c r="D590" s="300"/>
      <c r="E590" s="251"/>
      <c r="F590" s="254"/>
      <c r="G590" s="254"/>
      <c r="H590" s="257"/>
      <c r="I590" s="294"/>
      <c r="J590" s="297"/>
      <c r="K590" s="300"/>
      <c r="L590" s="262"/>
      <c r="M590" s="263"/>
      <c r="N590" s="263"/>
      <c r="O590" s="264"/>
      <c r="P590" s="107" t="str">
        <f>IF(VLOOKUP(A582,入力シート❷!A:U,14,FALSE)="","",VLOOKUP(A582,入力シート❷!A:U,14,FALSE))</f>
        <v/>
      </c>
      <c r="Q590" s="107" t="str">
        <f>IF(VLOOKUP(A582,入力シート❷!A:U,15,FALSE)="","",VLOOKUP(A582,入力シート❷!A:U,15,FALSE))</f>
        <v/>
      </c>
      <c r="R590" s="107" t="str">
        <f>IF(VLOOKUP(A582,入力シート❷!A:U,16,FALSE)="","",VLOOKUP(A582,入力シート❷!A:U,16,FALSE))</f>
        <v/>
      </c>
      <c r="S590" s="107" t="str">
        <f>IF(VLOOKUP(A582,入力シート❷!A:U,17,FALSE)="","",VLOOKUP(A582,入力シート❷!A:U,17,FALSE))</f>
        <v/>
      </c>
      <c r="T590" s="127"/>
      <c r="U590" s="17"/>
      <c r="V590" s="123" t="s">
        <v>10</v>
      </c>
      <c r="W590" s="120" t="str">
        <f>IF(VLOOKUP(A582,入力シート❷!A:U,21,FALSE)="","",VLOOKUP(A582,入力シート❷!A:U,21,FALSE))</f>
        <v/>
      </c>
      <c r="X590" s="75"/>
      <c r="Y590" s="67"/>
      <c r="Z590" s="67"/>
      <c r="AA590" s="67"/>
      <c r="AB590" s="67"/>
      <c r="AC590" s="69"/>
      <c r="AD590" s="83"/>
      <c r="AE590" s="83"/>
      <c r="AF590" s="83"/>
      <c r="AG590" s="84"/>
      <c r="AH590" s="167" t="s">
        <v>15</v>
      </c>
    </row>
    <row r="591" spans="1:34" ht="6" customHeight="1" thickBot="1">
      <c r="A591" s="249"/>
      <c r="B591" s="294"/>
      <c r="C591" s="297"/>
      <c r="D591" s="300"/>
      <c r="E591" s="251"/>
      <c r="F591" s="254"/>
      <c r="G591" s="254"/>
      <c r="H591" s="257"/>
      <c r="I591" s="294"/>
      <c r="J591" s="297"/>
      <c r="K591" s="300"/>
      <c r="L591" s="262"/>
      <c r="M591" s="263"/>
      <c r="N591" s="263"/>
      <c r="O591" s="264"/>
      <c r="P591" s="107"/>
      <c r="Q591" s="107"/>
      <c r="R591" s="107"/>
      <c r="S591" s="107"/>
      <c r="T591" s="111" t="str">
        <f>VLOOKUP(A582,■■■!A:BN,66)</f>
        <v/>
      </c>
      <c r="U591" s="118">
        <f>VLOOKUP(A582,■■■!A:BA,53)</f>
        <v>0</v>
      </c>
      <c r="V591" s="124"/>
      <c r="W591" s="121"/>
      <c r="X591" s="75"/>
      <c r="Y591" s="67"/>
      <c r="Z591" s="67"/>
      <c r="AA591" s="67"/>
      <c r="AB591" s="67"/>
      <c r="AC591" s="69"/>
      <c r="AD591" s="83"/>
      <c r="AE591" s="83"/>
      <c r="AF591" s="83"/>
      <c r="AG591" s="84"/>
      <c r="AH591" s="165"/>
    </row>
    <row r="592" spans="1:34" ht="6" customHeight="1" thickBot="1">
      <c r="A592" s="249"/>
      <c r="B592" s="294"/>
      <c r="C592" s="297"/>
      <c r="D592" s="300"/>
      <c r="E592" s="251"/>
      <c r="F592" s="254"/>
      <c r="G592" s="254"/>
      <c r="H592" s="257"/>
      <c r="I592" s="294"/>
      <c r="J592" s="297"/>
      <c r="K592" s="300"/>
      <c r="L592" s="262"/>
      <c r="M592" s="263"/>
      <c r="N592" s="263"/>
      <c r="O592" s="264"/>
      <c r="P592" s="107"/>
      <c r="Q592" s="107"/>
      <c r="R592" s="107"/>
      <c r="S592" s="107"/>
      <c r="T592" s="111"/>
      <c r="U592" s="118"/>
      <c r="V592" s="124"/>
      <c r="W592" s="121"/>
      <c r="X592" s="75"/>
      <c r="Y592" s="67"/>
      <c r="Z592" s="67"/>
      <c r="AA592" s="67"/>
      <c r="AB592" s="67"/>
      <c r="AC592" s="69"/>
      <c r="AD592" s="83"/>
      <c r="AE592" s="83"/>
      <c r="AF592" s="83"/>
      <c r="AG592" s="84"/>
      <c r="AH592" s="165"/>
    </row>
    <row r="593" spans="1:34" ht="6" customHeight="1" thickBot="1">
      <c r="A593" s="249"/>
      <c r="B593" s="295"/>
      <c r="C593" s="298"/>
      <c r="D593" s="301"/>
      <c r="E593" s="252"/>
      <c r="F593" s="255"/>
      <c r="G593" s="255"/>
      <c r="H593" s="258"/>
      <c r="I593" s="295"/>
      <c r="J593" s="298"/>
      <c r="K593" s="301"/>
      <c r="L593" s="265"/>
      <c r="M593" s="266"/>
      <c r="N593" s="266"/>
      <c r="O593" s="267"/>
      <c r="P593" s="108"/>
      <c r="Q593" s="108"/>
      <c r="R593" s="108"/>
      <c r="S593" s="108"/>
      <c r="T593" s="112"/>
      <c r="U593" s="119"/>
      <c r="V593" s="125"/>
      <c r="W593" s="122"/>
      <c r="X593" s="76"/>
      <c r="Y593" s="68"/>
      <c r="Z593" s="68"/>
      <c r="AA593" s="68"/>
      <c r="AB593" s="68"/>
      <c r="AC593" s="70"/>
      <c r="AD593" s="85"/>
      <c r="AE593" s="85"/>
      <c r="AF593" s="85"/>
      <c r="AG593" s="86"/>
      <c r="AH593" s="168"/>
    </row>
    <row r="594" spans="1:34" ht="6" customHeight="1" thickBot="1">
      <c r="A594" s="249">
        <v>32</v>
      </c>
      <c r="B594" s="293" t="str">
        <f>IF(VLOOKUP(A594,入力シート❷!A:B,2,FALSE)="ハイパーコース","ハイパー","")</f>
        <v/>
      </c>
      <c r="C594" s="296" t="str">
        <f>IF(VLOOKUP(A594,入力シート❷!A:B,2,FALSE)="アドバンストコース","アドバンスト","")</f>
        <v/>
      </c>
      <c r="D594" s="299" t="str">
        <f>IF(VLOOKUP(A594,入力シート❷!A:B,2,FALSE)="アグレッシブコース","アグレッシブ","")</f>
        <v/>
      </c>
      <c r="E594" s="250" t="str">
        <f>IF(VLOOKUP(A594,入力シート❷!A:C,3,FALSE)="A推薦(単願)","A推薦","")</f>
        <v/>
      </c>
      <c r="F594" s="253" t="str">
        <f>IF(VLOOKUP(A594,入力シート❷!A:C,3,FALSE)="B推薦(併願)","B推薦","")</f>
        <v/>
      </c>
      <c r="G594" s="253" t="str">
        <f>IF(VLOOKUP(A594,入力シート❷!A:C,3,FALSE)="C推薦(第一志望)","C推薦","")</f>
        <v/>
      </c>
      <c r="H594" s="256" t="str">
        <f>IF(VLOOKUP(A594,入力シート❷!A:C,3,FALSE)="併願優遇","併願優遇","")</f>
        <v/>
      </c>
      <c r="I594" s="293" t="str">
        <f>IF(VLOOKUP(A594,入力シート❷!A:D,4,FALSE)="学業特待Ⅰ","学業特待Ⅰ","")</f>
        <v/>
      </c>
      <c r="J594" s="296" t="str">
        <f>IF(VLOOKUP(A594,入力シート❷!A:D,4,FALSE)="学業特待Ⅱ","学業特待Ⅱ","")</f>
        <v/>
      </c>
      <c r="K594" s="299" t="str">
        <f>IF(VLOOKUP(A594,入力シート❷!A:D,4,FALSE)="学業特待Ⅲ","学業特待Ⅲ","")</f>
        <v/>
      </c>
      <c r="L594" s="277" t="str">
        <f>IF(OR(VLOOKUP(A594,入力シート❷!A:I,7,FALSE)="",VLOOKUP(A594,入力シート❷!A:I,8,FALSE)=""),"入力シート❷に入力してください",VLOOKUP(A594,入力シート❷!A:I,7,FALSE)&amp;"　"&amp;VLOOKUP(A594,入力シート❷!A:I,8,FALSE))</f>
        <v>入力シート❷に入力してください</v>
      </c>
      <c r="M594" s="278"/>
      <c r="N594" s="268" t="str">
        <f>IF(VLOOKUP(A594,入力シート❷!A:I,9,FALSE)="","",IF(VLOOKUP(A594,入力シート❷!A:I,9,FALSE)="女","",VLOOKUP(A594,入力シート❷!A:I,9,FALSE)))</f>
        <v/>
      </c>
      <c r="O594" s="271" t="str">
        <f>IF(VLOOKUP(A594,入力シート❷!A:I,9,FALSE)="","",IF(VLOOKUP(A594,入力シート❷!A:I,9,FALSE)="男","",VLOOKUP(A594,入力シート❷!A:I,9,FALSE)))</f>
        <v/>
      </c>
      <c r="P594" s="159" t="s">
        <v>0</v>
      </c>
      <c r="Q594" s="159" t="s">
        <v>1</v>
      </c>
      <c r="R594" s="159" t="s">
        <v>2</v>
      </c>
      <c r="S594" s="159" t="s">
        <v>3</v>
      </c>
      <c r="T594" s="159" t="s">
        <v>6</v>
      </c>
      <c r="U594" s="159" t="s">
        <v>7</v>
      </c>
      <c r="V594" s="153" t="s">
        <v>8</v>
      </c>
      <c r="W594" s="138" t="str">
        <f>IF(VLOOKUP(A594,入力シート❷!A:U,19,FALSE)="","",VLOOKUP(A594,入力シート❷!A:U,19,FALSE))</f>
        <v/>
      </c>
      <c r="X594" s="87" t="str">
        <f>IF(VLOOKUP(A594,入力シート❷!A:AF,22,FALSE)="","",VLOOKUP(A594,入力シート❷!A:AF,22,FALSE))</f>
        <v/>
      </c>
      <c r="Y594" s="66" t="str">
        <f>IF(VLOOKUP(A594,入力シート❷!A:AF,23,FALSE)="","",VLOOKUP(A594,入力シート❷!A:AF,23,FALSE))</f>
        <v/>
      </c>
      <c r="Z594" s="66" t="str">
        <f>IF(VLOOKUP(A594,入力シート❷!A:AF,24,FALSE)="","",VLOOKUP(A594,入力シート❷!A:AF,24,FALSE))</f>
        <v/>
      </c>
      <c r="AA594" s="66" t="str">
        <f>IF(VLOOKUP(A594,入力シート❷!A:AF,25,FALSE)="","",VLOOKUP(A594,入力シート❷!A:AF,25,FALSE))</f>
        <v/>
      </c>
      <c r="AB594" s="66" t="str">
        <f>IF(VLOOKUP(A594,入力シート❷!A:AF,26,FALSE)="","",VLOOKUP(A594,入力シート❷!A:AF,26,FALSE))</f>
        <v/>
      </c>
      <c r="AC594" s="77" t="str">
        <f>IF(VLOOKUP(A594,入力シート❷!A:AF,27,FALSE)="","",VLOOKUP(A594,入力シート❷!A:AF,27,FALSE))</f>
        <v/>
      </c>
      <c r="AD594" s="81" t="str">
        <f>IF(VLOOKUP(A594,入力シート❷!A:AG,33,FALSE)="","必要な場合、入力シート❷に入力してください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必要な場合、入力シート❷に入力してください",VLOOKUP(A594,入力シート❷!A:AG,33,FALSE))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594" s="81"/>
      <c r="AF594" s="81"/>
      <c r="AG594" s="82"/>
      <c r="AH594" s="164" t="s">
        <v>15</v>
      </c>
    </row>
    <row r="595" spans="1:34" ht="6" customHeight="1" thickBot="1">
      <c r="A595" s="249"/>
      <c r="B595" s="294"/>
      <c r="C595" s="297"/>
      <c r="D595" s="300"/>
      <c r="E595" s="251"/>
      <c r="F595" s="254"/>
      <c r="G595" s="254"/>
      <c r="H595" s="257"/>
      <c r="I595" s="294"/>
      <c r="J595" s="297"/>
      <c r="K595" s="300"/>
      <c r="L595" s="279"/>
      <c r="M595" s="280"/>
      <c r="N595" s="269"/>
      <c r="O595" s="272"/>
      <c r="P595" s="115"/>
      <c r="Q595" s="115"/>
      <c r="R595" s="115"/>
      <c r="S595" s="115"/>
      <c r="T595" s="115"/>
      <c r="U595" s="115"/>
      <c r="V595" s="124"/>
      <c r="W595" s="121"/>
      <c r="X595" s="75"/>
      <c r="Y595" s="67"/>
      <c r="Z595" s="67"/>
      <c r="AA595" s="67"/>
      <c r="AB595" s="67"/>
      <c r="AC595" s="78"/>
      <c r="AD595" s="83"/>
      <c r="AE595" s="83"/>
      <c r="AF595" s="83"/>
      <c r="AG595" s="84"/>
      <c r="AH595" s="165"/>
    </row>
    <row r="596" spans="1:34" ht="6" customHeight="1" thickBot="1">
      <c r="A596" s="249"/>
      <c r="B596" s="294"/>
      <c r="C596" s="297"/>
      <c r="D596" s="300"/>
      <c r="E596" s="251"/>
      <c r="F596" s="254"/>
      <c r="G596" s="254"/>
      <c r="H596" s="257"/>
      <c r="I596" s="294"/>
      <c r="J596" s="297"/>
      <c r="K596" s="300"/>
      <c r="L596" s="279"/>
      <c r="M596" s="280"/>
      <c r="N596" s="269"/>
      <c r="O596" s="272"/>
      <c r="P596" s="107" t="str">
        <f>IF(VLOOKUP(A594,入力シート❷!A:U,10,FALSE)="","",VLOOKUP(A594,入力シート❷!A:U,10,FALSE))</f>
        <v/>
      </c>
      <c r="Q596" s="107" t="str">
        <f>IF(VLOOKUP(A594,入力シート❷!A:U,11,FALSE)="","",VLOOKUP(A594,入力シート❷!A:U,11,FALSE))</f>
        <v/>
      </c>
      <c r="R596" s="107" t="str">
        <f>IF(VLOOKUP(A594,入力シート❷!A:U,12,FALSE)="","",VLOOKUP(A594,入力シート❷!A:U,12,FALSE))</f>
        <v/>
      </c>
      <c r="S596" s="107" t="str">
        <f>IF(VLOOKUP(A594,入力シート❷!A:U,13,FALSE)="","",VLOOKUP(A594,入力シート❷!A:U,13,FALSE))</f>
        <v/>
      </c>
      <c r="T596" s="107" t="str">
        <f>IF(VLOOKUP(A594,入力シート❷!A:U,18,FALSE)="","",VLOOKUP(A594,入力シート❷!A:U,18,FALSE))</f>
        <v/>
      </c>
      <c r="U596" s="107" t="str">
        <f>IF(SUM(P596:T596)=0,"",SUM(P596:T596))</f>
        <v/>
      </c>
      <c r="V596" s="124"/>
      <c r="W596" s="121"/>
      <c r="X596" s="75"/>
      <c r="Y596" s="67"/>
      <c r="Z596" s="67"/>
      <c r="AA596" s="67"/>
      <c r="AB596" s="67"/>
      <c r="AC596" s="78"/>
      <c r="AD596" s="83"/>
      <c r="AE596" s="83"/>
      <c r="AF596" s="83"/>
      <c r="AG596" s="84"/>
      <c r="AH596" s="165"/>
    </row>
    <row r="597" spans="1:34" ht="6" customHeight="1" thickBot="1">
      <c r="A597" s="249"/>
      <c r="B597" s="294"/>
      <c r="C597" s="297"/>
      <c r="D597" s="300"/>
      <c r="E597" s="251"/>
      <c r="F597" s="254"/>
      <c r="G597" s="254"/>
      <c r="H597" s="257"/>
      <c r="I597" s="294"/>
      <c r="J597" s="297"/>
      <c r="K597" s="300"/>
      <c r="L597" s="281"/>
      <c r="M597" s="282"/>
      <c r="N597" s="270"/>
      <c r="O597" s="273"/>
      <c r="P597" s="107"/>
      <c r="Q597" s="107"/>
      <c r="R597" s="107"/>
      <c r="S597" s="107"/>
      <c r="T597" s="107"/>
      <c r="U597" s="107"/>
      <c r="V597" s="154"/>
      <c r="W597" s="139"/>
      <c r="X597" s="75"/>
      <c r="Y597" s="67"/>
      <c r="Z597" s="67"/>
      <c r="AA597" s="67"/>
      <c r="AB597" s="67"/>
      <c r="AC597" s="78"/>
      <c r="AD597" s="83"/>
      <c r="AE597" s="83"/>
      <c r="AF597" s="83"/>
      <c r="AG597" s="84"/>
      <c r="AH597" s="166"/>
    </row>
    <row r="598" spans="1:34" ht="6" customHeight="1" thickBot="1">
      <c r="A598" s="249"/>
      <c r="B598" s="294"/>
      <c r="C598" s="297"/>
      <c r="D598" s="300"/>
      <c r="E598" s="251"/>
      <c r="F598" s="254"/>
      <c r="G598" s="254"/>
      <c r="H598" s="257"/>
      <c r="I598" s="294"/>
      <c r="J598" s="297"/>
      <c r="K598" s="300"/>
      <c r="L598" s="259" t="str">
        <f>IF(OR(VLOOKUP(A594,入力シート❷!A:I,5,FALSE)="",VLOOKUP(A594,入力シート❷!A:I,6,FALSE)=""),"入力シート❷に入力してください",VLOOKUP(A594,入力シート❷!A:I,5,FALSE)&amp;"　"&amp;VLOOKUP(A594,入力シート❷!A:I,6,FALSE))</f>
        <v>入力シート❷に入力してください</v>
      </c>
      <c r="M598" s="260"/>
      <c r="N598" s="260"/>
      <c r="O598" s="261"/>
      <c r="P598" s="107"/>
      <c r="Q598" s="107"/>
      <c r="R598" s="107"/>
      <c r="S598" s="107"/>
      <c r="T598" s="107"/>
      <c r="U598" s="107"/>
      <c r="V598" s="136" t="s">
        <v>9</v>
      </c>
      <c r="W598" s="128" t="str">
        <f>IF(VLOOKUP(A594,入力シート❷!A:U,20,FALSE)="","",VLOOKUP(A594,入力シート❷!A:U,20,FALSE))</f>
        <v/>
      </c>
      <c r="X598" s="75"/>
      <c r="Y598" s="67"/>
      <c r="Z598" s="67"/>
      <c r="AA598" s="67"/>
      <c r="AB598" s="67"/>
      <c r="AC598" s="78"/>
      <c r="AD598" s="83"/>
      <c r="AE598" s="83"/>
      <c r="AF598" s="83"/>
      <c r="AG598" s="84"/>
      <c r="AH598" s="167" t="s">
        <v>15</v>
      </c>
    </row>
    <row r="599" spans="1:34" ht="6" customHeight="1" thickBot="1">
      <c r="A599" s="249"/>
      <c r="B599" s="294"/>
      <c r="C599" s="297"/>
      <c r="D599" s="300"/>
      <c r="E599" s="251"/>
      <c r="F599" s="254"/>
      <c r="G599" s="254"/>
      <c r="H599" s="257"/>
      <c r="I599" s="294"/>
      <c r="J599" s="297"/>
      <c r="K599" s="300"/>
      <c r="L599" s="262"/>
      <c r="M599" s="263"/>
      <c r="N599" s="263"/>
      <c r="O599" s="264"/>
      <c r="P599" s="113"/>
      <c r="Q599" s="113"/>
      <c r="R599" s="113"/>
      <c r="S599" s="113"/>
      <c r="T599" s="113"/>
      <c r="U599" s="113"/>
      <c r="V599" s="124"/>
      <c r="W599" s="121"/>
      <c r="X599" s="75"/>
      <c r="Y599" s="67"/>
      <c r="Z599" s="67"/>
      <c r="AA599" s="67"/>
      <c r="AB599" s="67"/>
      <c r="AC599" s="78"/>
      <c r="AD599" s="83"/>
      <c r="AE599" s="83"/>
      <c r="AF599" s="83"/>
      <c r="AG599" s="84"/>
      <c r="AH599" s="165"/>
    </row>
    <row r="600" spans="1:34" ht="6" customHeight="1" thickBot="1">
      <c r="A600" s="249"/>
      <c r="B600" s="294"/>
      <c r="C600" s="297"/>
      <c r="D600" s="300"/>
      <c r="E600" s="251"/>
      <c r="F600" s="254"/>
      <c r="G600" s="254"/>
      <c r="H600" s="257"/>
      <c r="I600" s="294"/>
      <c r="J600" s="297"/>
      <c r="K600" s="300"/>
      <c r="L600" s="262"/>
      <c r="M600" s="263"/>
      <c r="N600" s="263"/>
      <c r="O600" s="264"/>
      <c r="P600" s="114" t="s">
        <v>4</v>
      </c>
      <c r="Q600" s="114" t="s">
        <v>5</v>
      </c>
      <c r="R600" s="114" t="s">
        <v>11</v>
      </c>
      <c r="S600" s="114" t="s">
        <v>12</v>
      </c>
      <c r="T600" s="126" t="s">
        <v>15</v>
      </c>
      <c r="U600" s="16"/>
      <c r="V600" s="124"/>
      <c r="W600" s="121"/>
      <c r="X600" s="75" t="str">
        <f>IF(VLOOKUP(A594,入力シート❷!A:AF,28,FALSE)="","",VLOOKUP(A594,入力シート❷!A:AF,28,FALSE))</f>
        <v/>
      </c>
      <c r="Y600" s="67" t="str">
        <f>IF(VLOOKUP(A594,入力シート❷!A:AF,29,FALSE)="","",VLOOKUP(A594,入力シート❷!A:AF,29,FALSE))</f>
        <v/>
      </c>
      <c r="Z600" s="67" t="str">
        <f>IF(VLOOKUP(A594,入力シート❷!A:AF,30,FALSE)="","",VLOOKUP(A594,入力シート❷!A:AF,30,FALSE))</f>
        <v/>
      </c>
      <c r="AA600" s="67" t="str">
        <f>IF(VLOOKUP(A594,入力シート❷!A:AF,31,FALSE)="","",VLOOKUP(A594,入力シート❷!A:AF,31,FALSE))</f>
        <v/>
      </c>
      <c r="AB600" s="67" t="str">
        <f>IF(VLOOKUP(A594,入力シート❷!A:AF,32,FALSE)="","",VLOOKUP(A594,入力シート❷!A:AF,32,FALSE))</f>
        <v/>
      </c>
      <c r="AC600" s="69"/>
      <c r="AD600" s="83"/>
      <c r="AE600" s="83"/>
      <c r="AF600" s="83"/>
      <c r="AG600" s="84"/>
      <c r="AH600" s="165"/>
    </row>
    <row r="601" spans="1:34" ht="6" customHeight="1" thickBot="1">
      <c r="A601" s="249"/>
      <c r="B601" s="294"/>
      <c r="C601" s="297"/>
      <c r="D601" s="300"/>
      <c r="E601" s="251"/>
      <c r="F601" s="254"/>
      <c r="G601" s="254"/>
      <c r="H601" s="257"/>
      <c r="I601" s="294"/>
      <c r="J601" s="297"/>
      <c r="K601" s="300"/>
      <c r="L601" s="262"/>
      <c r="M601" s="263"/>
      <c r="N601" s="263"/>
      <c r="O601" s="264"/>
      <c r="P601" s="115"/>
      <c r="Q601" s="115"/>
      <c r="R601" s="115"/>
      <c r="S601" s="115"/>
      <c r="T601" s="127"/>
      <c r="U601" s="17"/>
      <c r="V601" s="137"/>
      <c r="W601" s="129"/>
      <c r="X601" s="75"/>
      <c r="Y601" s="67"/>
      <c r="Z601" s="67"/>
      <c r="AA601" s="67"/>
      <c r="AB601" s="67"/>
      <c r="AC601" s="69"/>
      <c r="AD601" s="83"/>
      <c r="AE601" s="83"/>
      <c r="AF601" s="83"/>
      <c r="AG601" s="84"/>
      <c r="AH601" s="166"/>
    </row>
    <row r="602" spans="1:34" ht="6" customHeight="1" thickBot="1">
      <c r="A602" s="249"/>
      <c r="B602" s="294"/>
      <c r="C602" s="297"/>
      <c r="D602" s="300"/>
      <c r="E602" s="251"/>
      <c r="F602" s="254"/>
      <c r="G602" s="254"/>
      <c r="H602" s="257"/>
      <c r="I602" s="294"/>
      <c r="J602" s="297"/>
      <c r="K602" s="300"/>
      <c r="L602" s="262"/>
      <c r="M602" s="263"/>
      <c r="N602" s="263"/>
      <c r="O602" s="264"/>
      <c r="P602" s="107" t="str">
        <f>IF(VLOOKUP(A594,入力シート❷!A:U,14,FALSE)="","",VLOOKUP(A594,入力シート❷!A:U,14,FALSE))</f>
        <v/>
      </c>
      <c r="Q602" s="107" t="str">
        <f>IF(VLOOKUP(A594,入力シート❷!A:U,15,FALSE)="","",VLOOKUP(A594,入力シート❷!A:U,15,FALSE))</f>
        <v/>
      </c>
      <c r="R602" s="107" t="str">
        <f>IF(VLOOKUP(A594,入力シート❷!A:U,16,FALSE)="","",VLOOKUP(A594,入力シート❷!A:U,16,FALSE))</f>
        <v/>
      </c>
      <c r="S602" s="107" t="str">
        <f>IF(VLOOKUP(A594,入力シート❷!A:U,17,FALSE)="","",VLOOKUP(A594,入力シート❷!A:U,17,FALSE))</f>
        <v/>
      </c>
      <c r="T602" s="127"/>
      <c r="U602" s="17"/>
      <c r="V602" s="123" t="s">
        <v>10</v>
      </c>
      <c r="W602" s="120" t="str">
        <f>IF(VLOOKUP(A594,入力シート❷!A:U,21,FALSE)="","",VLOOKUP(A594,入力シート❷!A:U,21,FALSE))</f>
        <v/>
      </c>
      <c r="X602" s="75"/>
      <c r="Y602" s="67"/>
      <c r="Z602" s="67"/>
      <c r="AA602" s="67"/>
      <c r="AB602" s="67"/>
      <c r="AC602" s="69"/>
      <c r="AD602" s="83"/>
      <c r="AE602" s="83"/>
      <c r="AF602" s="83"/>
      <c r="AG602" s="84"/>
      <c r="AH602" s="167" t="s">
        <v>15</v>
      </c>
    </row>
    <row r="603" spans="1:34" ht="6" customHeight="1" thickBot="1">
      <c r="A603" s="249"/>
      <c r="B603" s="294"/>
      <c r="C603" s="297"/>
      <c r="D603" s="300"/>
      <c r="E603" s="251"/>
      <c r="F603" s="254"/>
      <c r="G603" s="254"/>
      <c r="H603" s="257"/>
      <c r="I603" s="294"/>
      <c r="J603" s="297"/>
      <c r="K603" s="300"/>
      <c r="L603" s="262"/>
      <c r="M603" s="263"/>
      <c r="N603" s="263"/>
      <c r="O603" s="264"/>
      <c r="P603" s="107"/>
      <c r="Q603" s="107"/>
      <c r="R603" s="107"/>
      <c r="S603" s="107"/>
      <c r="T603" s="111" t="str">
        <f>VLOOKUP(A594,■■■!A:BN,66)</f>
        <v/>
      </c>
      <c r="U603" s="118">
        <f>VLOOKUP(A594,■■■!A:BA,53)</f>
        <v>0</v>
      </c>
      <c r="V603" s="124"/>
      <c r="W603" s="121"/>
      <c r="X603" s="75"/>
      <c r="Y603" s="67"/>
      <c r="Z603" s="67"/>
      <c r="AA603" s="67"/>
      <c r="AB603" s="67"/>
      <c r="AC603" s="69"/>
      <c r="AD603" s="83"/>
      <c r="AE603" s="83"/>
      <c r="AF603" s="83"/>
      <c r="AG603" s="84"/>
      <c r="AH603" s="165"/>
    </row>
    <row r="604" spans="1:34" ht="6" customHeight="1" thickBot="1">
      <c r="A604" s="249"/>
      <c r="B604" s="294"/>
      <c r="C604" s="297"/>
      <c r="D604" s="300"/>
      <c r="E604" s="251"/>
      <c r="F604" s="254"/>
      <c r="G604" s="254"/>
      <c r="H604" s="257"/>
      <c r="I604" s="294"/>
      <c r="J604" s="297"/>
      <c r="K604" s="300"/>
      <c r="L604" s="262"/>
      <c r="M604" s="263"/>
      <c r="N604" s="263"/>
      <c r="O604" s="264"/>
      <c r="P604" s="107"/>
      <c r="Q604" s="107"/>
      <c r="R604" s="107"/>
      <c r="S604" s="107"/>
      <c r="T604" s="111"/>
      <c r="U604" s="118"/>
      <c r="V604" s="124"/>
      <c r="W604" s="121"/>
      <c r="X604" s="75"/>
      <c r="Y604" s="67"/>
      <c r="Z604" s="67"/>
      <c r="AA604" s="67"/>
      <c r="AB604" s="67"/>
      <c r="AC604" s="69"/>
      <c r="AD604" s="83"/>
      <c r="AE604" s="83"/>
      <c r="AF604" s="83"/>
      <c r="AG604" s="84"/>
      <c r="AH604" s="165"/>
    </row>
    <row r="605" spans="1:34" ht="6" customHeight="1" thickBot="1">
      <c r="A605" s="249"/>
      <c r="B605" s="295"/>
      <c r="C605" s="298"/>
      <c r="D605" s="301"/>
      <c r="E605" s="252"/>
      <c r="F605" s="255"/>
      <c r="G605" s="255"/>
      <c r="H605" s="258"/>
      <c r="I605" s="295"/>
      <c r="J605" s="298"/>
      <c r="K605" s="301"/>
      <c r="L605" s="265"/>
      <c r="M605" s="266"/>
      <c r="N605" s="266"/>
      <c r="O605" s="267"/>
      <c r="P605" s="108"/>
      <c r="Q605" s="108"/>
      <c r="R605" s="108"/>
      <c r="S605" s="108"/>
      <c r="T605" s="112"/>
      <c r="U605" s="119"/>
      <c r="V605" s="125"/>
      <c r="W605" s="122"/>
      <c r="X605" s="76"/>
      <c r="Y605" s="68"/>
      <c r="Z605" s="68"/>
      <c r="AA605" s="68"/>
      <c r="AB605" s="68"/>
      <c r="AC605" s="70"/>
      <c r="AD605" s="85"/>
      <c r="AE605" s="85"/>
      <c r="AF605" s="85"/>
      <c r="AG605" s="86"/>
      <c r="AH605" s="168"/>
    </row>
    <row r="606" spans="1:34" ht="6" customHeight="1" thickBot="1">
      <c r="A606" s="249">
        <v>33</v>
      </c>
      <c r="B606" s="293" t="str">
        <f>IF(VLOOKUP(A606,入力シート❷!A:B,2,FALSE)="ハイパーコース","ハイパー","")</f>
        <v/>
      </c>
      <c r="C606" s="296" t="str">
        <f>IF(VLOOKUP(A606,入力シート❷!A:B,2,FALSE)="アドバンストコース","アドバンスト","")</f>
        <v/>
      </c>
      <c r="D606" s="299" t="str">
        <f>IF(VLOOKUP(A606,入力シート❷!A:B,2,FALSE)="アグレッシブコース","アグレッシブ","")</f>
        <v/>
      </c>
      <c r="E606" s="250" t="str">
        <f>IF(VLOOKUP(A606,入力シート❷!A:C,3,FALSE)="A推薦(単願)","A推薦","")</f>
        <v/>
      </c>
      <c r="F606" s="253" t="str">
        <f>IF(VLOOKUP(A606,入力シート❷!A:C,3,FALSE)="B推薦(併願)","B推薦","")</f>
        <v/>
      </c>
      <c r="G606" s="253" t="str">
        <f>IF(VLOOKUP(A606,入力シート❷!A:C,3,FALSE)="C推薦(第一志望)","C推薦","")</f>
        <v/>
      </c>
      <c r="H606" s="256" t="str">
        <f>IF(VLOOKUP(A606,入力シート❷!A:C,3,FALSE)="併願優遇","併願優遇","")</f>
        <v/>
      </c>
      <c r="I606" s="293" t="str">
        <f>IF(VLOOKUP(A606,入力シート❷!A:D,4,FALSE)="学業特待Ⅰ","学業特待Ⅰ","")</f>
        <v/>
      </c>
      <c r="J606" s="296" t="str">
        <f>IF(VLOOKUP(A606,入力シート❷!A:D,4,FALSE)="学業特待Ⅱ","学業特待Ⅱ","")</f>
        <v/>
      </c>
      <c r="K606" s="299" t="str">
        <f>IF(VLOOKUP(A606,入力シート❷!A:D,4,FALSE)="学業特待Ⅲ","学業特待Ⅲ","")</f>
        <v/>
      </c>
      <c r="L606" s="277" t="str">
        <f>IF(OR(VLOOKUP(A606,入力シート❷!A:I,7,FALSE)="",VLOOKUP(A606,入力シート❷!A:I,8,FALSE)=""),"入力シート❷に入力してください",VLOOKUP(A606,入力シート❷!A:I,7,FALSE)&amp;"　"&amp;VLOOKUP(A606,入力シート❷!A:I,8,FALSE))</f>
        <v>入力シート❷に入力してください</v>
      </c>
      <c r="M606" s="278"/>
      <c r="N606" s="268" t="str">
        <f>IF(VLOOKUP(A606,入力シート❷!A:I,9,FALSE)="","",IF(VLOOKUP(A606,入力シート❷!A:I,9,FALSE)="女","",VLOOKUP(A606,入力シート❷!A:I,9,FALSE)))</f>
        <v/>
      </c>
      <c r="O606" s="271" t="str">
        <f>IF(VLOOKUP(A606,入力シート❷!A:I,9,FALSE)="","",IF(VLOOKUP(A606,入力シート❷!A:I,9,FALSE)="男","",VLOOKUP(A606,入力シート❷!A:I,9,FALSE)))</f>
        <v/>
      </c>
      <c r="P606" s="159" t="s">
        <v>0</v>
      </c>
      <c r="Q606" s="159" t="s">
        <v>1</v>
      </c>
      <c r="R606" s="159" t="s">
        <v>2</v>
      </c>
      <c r="S606" s="159" t="s">
        <v>3</v>
      </c>
      <c r="T606" s="159" t="s">
        <v>6</v>
      </c>
      <c r="U606" s="159" t="s">
        <v>7</v>
      </c>
      <c r="V606" s="153" t="s">
        <v>8</v>
      </c>
      <c r="W606" s="138" t="str">
        <f>IF(VLOOKUP(A606,入力シート❷!A:U,19,FALSE)="","",VLOOKUP(A606,入力シート❷!A:U,19,FALSE))</f>
        <v/>
      </c>
      <c r="X606" s="87" t="str">
        <f>IF(VLOOKUP(A606,入力シート❷!A:AF,22,FALSE)="","",VLOOKUP(A606,入力シート❷!A:AF,22,FALSE))</f>
        <v/>
      </c>
      <c r="Y606" s="66" t="str">
        <f>IF(VLOOKUP(A606,入力シート❷!A:AF,23,FALSE)="","",VLOOKUP(A606,入力シート❷!A:AF,23,FALSE))</f>
        <v/>
      </c>
      <c r="Z606" s="66" t="str">
        <f>IF(VLOOKUP(A606,入力シート❷!A:AF,24,FALSE)="","",VLOOKUP(A606,入力シート❷!A:AF,24,FALSE))</f>
        <v/>
      </c>
      <c r="AA606" s="66" t="str">
        <f>IF(VLOOKUP(A606,入力シート❷!A:AF,25,FALSE)="","",VLOOKUP(A606,入力シート❷!A:AF,25,FALSE))</f>
        <v/>
      </c>
      <c r="AB606" s="66" t="str">
        <f>IF(VLOOKUP(A606,入力シート❷!A:AF,26,FALSE)="","",VLOOKUP(A606,入力シート❷!A:AF,26,FALSE))</f>
        <v/>
      </c>
      <c r="AC606" s="77" t="str">
        <f>IF(VLOOKUP(A606,入力シート❷!A:AF,27,FALSE)="","",VLOOKUP(A606,入力シート❷!A:AF,27,FALSE))</f>
        <v/>
      </c>
      <c r="AD606" s="81" t="str">
        <f>IF(VLOOKUP(A606,入力シート❷!A:AG,33,FALSE)="","必要な場合、入力シート❷に入力してください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必要な場合、入力シート❷に入力してください",VLOOKUP(A606,入力シート❷!A:AG,33,FALSE))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06" s="81"/>
      <c r="AF606" s="81"/>
      <c r="AG606" s="82"/>
      <c r="AH606" s="164" t="s">
        <v>15</v>
      </c>
    </row>
    <row r="607" spans="1:34" ht="6" customHeight="1" thickBot="1">
      <c r="A607" s="249"/>
      <c r="B607" s="294"/>
      <c r="C607" s="297"/>
      <c r="D607" s="300"/>
      <c r="E607" s="251"/>
      <c r="F607" s="254"/>
      <c r="G607" s="254"/>
      <c r="H607" s="257"/>
      <c r="I607" s="294"/>
      <c r="J607" s="297"/>
      <c r="K607" s="300"/>
      <c r="L607" s="279"/>
      <c r="M607" s="280"/>
      <c r="N607" s="269"/>
      <c r="O607" s="272"/>
      <c r="P607" s="115"/>
      <c r="Q607" s="115"/>
      <c r="R607" s="115"/>
      <c r="S607" s="115"/>
      <c r="T607" s="115"/>
      <c r="U607" s="115"/>
      <c r="V607" s="124"/>
      <c r="W607" s="121"/>
      <c r="X607" s="75"/>
      <c r="Y607" s="67"/>
      <c r="Z607" s="67"/>
      <c r="AA607" s="67"/>
      <c r="AB607" s="67"/>
      <c r="AC607" s="78"/>
      <c r="AD607" s="83"/>
      <c r="AE607" s="83"/>
      <c r="AF607" s="83"/>
      <c r="AG607" s="84"/>
      <c r="AH607" s="165"/>
    </row>
    <row r="608" spans="1:34" ht="6" customHeight="1" thickBot="1">
      <c r="A608" s="249"/>
      <c r="B608" s="294"/>
      <c r="C608" s="297"/>
      <c r="D608" s="300"/>
      <c r="E608" s="251"/>
      <c r="F608" s="254"/>
      <c r="G608" s="254"/>
      <c r="H608" s="257"/>
      <c r="I608" s="294"/>
      <c r="J608" s="297"/>
      <c r="K608" s="300"/>
      <c r="L608" s="279"/>
      <c r="M608" s="280"/>
      <c r="N608" s="269"/>
      <c r="O608" s="272"/>
      <c r="P608" s="107" t="str">
        <f>IF(VLOOKUP(A606,入力シート❷!A:U,10,FALSE)="","",VLOOKUP(A606,入力シート❷!A:U,10,FALSE))</f>
        <v/>
      </c>
      <c r="Q608" s="107" t="str">
        <f>IF(VLOOKUP(A606,入力シート❷!A:U,11,FALSE)="","",VLOOKUP(A606,入力シート❷!A:U,11,FALSE))</f>
        <v/>
      </c>
      <c r="R608" s="107" t="str">
        <f>IF(VLOOKUP(A606,入力シート❷!A:U,12,FALSE)="","",VLOOKUP(A606,入力シート❷!A:U,12,FALSE))</f>
        <v/>
      </c>
      <c r="S608" s="107" t="str">
        <f>IF(VLOOKUP(A606,入力シート❷!A:U,13,FALSE)="","",VLOOKUP(A606,入力シート❷!A:U,13,FALSE))</f>
        <v/>
      </c>
      <c r="T608" s="107" t="str">
        <f>IF(VLOOKUP(A606,入力シート❷!A:U,18,FALSE)="","",VLOOKUP(A606,入力シート❷!A:U,18,FALSE))</f>
        <v/>
      </c>
      <c r="U608" s="107" t="str">
        <f>IF(SUM(P608:T608)=0,"",SUM(P608:T608))</f>
        <v/>
      </c>
      <c r="V608" s="124"/>
      <c r="W608" s="121"/>
      <c r="X608" s="75"/>
      <c r="Y608" s="67"/>
      <c r="Z608" s="67"/>
      <c r="AA608" s="67"/>
      <c r="AB608" s="67"/>
      <c r="AC608" s="78"/>
      <c r="AD608" s="83"/>
      <c r="AE608" s="83"/>
      <c r="AF608" s="83"/>
      <c r="AG608" s="84"/>
      <c r="AH608" s="165"/>
    </row>
    <row r="609" spans="1:34" ht="6" customHeight="1" thickBot="1">
      <c r="A609" s="249"/>
      <c r="B609" s="294"/>
      <c r="C609" s="297"/>
      <c r="D609" s="300"/>
      <c r="E609" s="251"/>
      <c r="F609" s="254"/>
      <c r="G609" s="254"/>
      <c r="H609" s="257"/>
      <c r="I609" s="294"/>
      <c r="J609" s="297"/>
      <c r="K609" s="300"/>
      <c r="L609" s="281"/>
      <c r="M609" s="282"/>
      <c r="N609" s="270"/>
      <c r="O609" s="273"/>
      <c r="P609" s="107"/>
      <c r="Q609" s="107"/>
      <c r="R609" s="107"/>
      <c r="S609" s="107"/>
      <c r="T609" s="107"/>
      <c r="U609" s="107"/>
      <c r="V609" s="154"/>
      <c r="W609" s="139"/>
      <c r="X609" s="75"/>
      <c r="Y609" s="67"/>
      <c r="Z609" s="67"/>
      <c r="AA609" s="67"/>
      <c r="AB609" s="67"/>
      <c r="AC609" s="78"/>
      <c r="AD609" s="83"/>
      <c r="AE609" s="83"/>
      <c r="AF609" s="83"/>
      <c r="AG609" s="84"/>
      <c r="AH609" s="166"/>
    </row>
    <row r="610" spans="1:34" ht="6" customHeight="1" thickBot="1">
      <c r="A610" s="249"/>
      <c r="B610" s="294"/>
      <c r="C610" s="297"/>
      <c r="D610" s="300"/>
      <c r="E610" s="251"/>
      <c r="F610" s="254"/>
      <c r="G610" s="254"/>
      <c r="H610" s="257"/>
      <c r="I610" s="294"/>
      <c r="J610" s="297"/>
      <c r="K610" s="300"/>
      <c r="L610" s="259" t="str">
        <f>IF(OR(VLOOKUP(A606,入力シート❷!A:I,5,FALSE)="",VLOOKUP(A606,入力シート❷!A:I,6,FALSE)=""),"入力シート❷に入力してください",VLOOKUP(A606,入力シート❷!A:I,5,FALSE)&amp;"　"&amp;VLOOKUP(A606,入力シート❷!A:I,6,FALSE))</f>
        <v>入力シート❷に入力してください</v>
      </c>
      <c r="M610" s="260"/>
      <c r="N610" s="260"/>
      <c r="O610" s="261"/>
      <c r="P610" s="107"/>
      <c r="Q610" s="107"/>
      <c r="R610" s="107"/>
      <c r="S610" s="107"/>
      <c r="T610" s="107"/>
      <c r="U610" s="107"/>
      <c r="V610" s="136" t="s">
        <v>9</v>
      </c>
      <c r="W610" s="128" t="str">
        <f>IF(VLOOKUP(A606,入力シート❷!A:U,20,FALSE)="","",VLOOKUP(A606,入力シート❷!A:U,20,FALSE))</f>
        <v/>
      </c>
      <c r="X610" s="75"/>
      <c r="Y610" s="67"/>
      <c r="Z610" s="67"/>
      <c r="AA610" s="67"/>
      <c r="AB610" s="67"/>
      <c r="AC610" s="78"/>
      <c r="AD610" s="83"/>
      <c r="AE610" s="83"/>
      <c r="AF610" s="83"/>
      <c r="AG610" s="84"/>
      <c r="AH610" s="167" t="s">
        <v>15</v>
      </c>
    </row>
    <row r="611" spans="1:34" ht="6" customHeight="1" thickBot="1">
      <c r="A611" s="249"/>
      <c r="B611" s="294"/>
      <c r="C611" s="297"/>
      <c r="D611" s="300"/>
      <c r="E611" s="251"/>
      <c r="F611" s="254"/>
      <c r="G611" s="254"/>
      <c r="H611" s="257"/>
      <c r="I611" s="294"/>
      <c r="J611" s="297"/>
      <c r="K611" s="300"/>
      <c r="L611" s="262"/>
      <c r="M611" s="263"/>
      <c r="N611" s="263"/>
      <c r="O611" s="264"/>
      <c r="P611" s="113"/>
      <c r="Q611" s="113"/>
      <c r="R611" s="113"/>
      <c r="S611" s="113"/>
      <c r="T611" s="113"/>
      <c r="U611" s="113"/>
      <c r="V611" s="124"/>
      <c r="W611" s="121"/>
      <c r="X611" s="75"/>
      <c r="Y611" s="67"/>
      <c r="Z611" s="67"/>
      <c r="AA611" s="67"/>
      <c r="AB611" s="67"/>
      <c r="AC611" s="78"/>
      <c r="AD611" s="83"/>
      <c r="AE611" s="83"/>
      <c r="AF611" s="83"/>
      <c r="AG611" s="84"/>
      <c r="AH611" s="165"/>
    </row>
    <row r="612" spans="1:34" ht="6" customHeight="1" thickBot="1">
      <c r="A612" s="249"/>
      <c r="B612" s="294"/>
      <c r="C612" s="297"/>
      <c r="D612" s="300"/>
      <c r="E612" s="251"/>
      <c r="F612" s="254"/>
      <c r="G612" s="254"/>
      <c r="H612" s="257"/>
      <c r="I612" s="294"/>
      <c r="J612" s="297"/>
      <c r="K612" s="300"/>
      <c r="L612" s="262"/>
      <c r="M612" s="263"/>
      <c r="N612" s="263"/>
      <c r="O612" s="264"/>
      <c r="P612" s="114" t="s">
        <v>4</v>
      </c>
      <c r="Q612" s="114" t="s">
        <v>5</v>
      </c>
      <c r="R612" s="114" t="s">
        <v>11</v>
      </c>
      <c r="S612" s="114" t="s">
        <v>12</v>
      </c>
      <c r="T612" s="126" t="s">
        <v>15</v>
      </c>
      <c r="U612" s="16"/>
      <c r="V612" s="124"/>
      <c r="W612" s="121"/>
      <c r="X612" s="75" t="str">
        <f>IF(VLOOKUP(A606,入力シート❷!A:AF,28,FALSE)="","",VLOOKUP(A606,入力シート❷!A:AF,28,FALSE))</f>
        <v/>
      </c>
      <c r="Y612" s="67" t="str">
        <f>IF(VLOOKUP(A606,入力シート❷!A:AF,29,FALSE)="","",VLOOKUP(A606,入力シート❷!A:AF,29,FALSE))</f>
        <v/>
      </c>
      <c r="Z612" s="67" t="str">
        <f>IF(VLOOKUP(A606,入力シート❷!A:AF,30,FALSE)="","",VLOOKUP(A606,入力シート❷!A:AF,30,FALSE))</f>
        <v/>
      </c>
      <c r="AA612" s="67" t="str">
        <f>IF(VLOOKUP(A606,入力シート❷!A:AF,31,FALSE)="","",VLOOKUP(A606,入力シート❷!A:AF,31,FALSE))</f>
        <v/>
      </c>
      <c r="AB612" s="67" t="str">
        <f>IF(VLOOKUP(A606,入力シート❷!A:AF,32,FALSE)="","",VLOOKUP(A606,入力シート❷!A:AF,32,FALSE))</f>
        <v/>
      </c>
      <c r="AC612" s="69"/>
      <c r="AD612" s="83"/>
      <c r="AE612" s="83"/>
      <c r="AF612" s="83"/>
      <c r="AG612" s="84"/>
      <c r="AH612" s="165"/>
    </row>
    <row r="613" spans="1:34" ht="6" customHeight="1" thickBot="1">
      <c r="A613" s="249"/>
      <c r="B613" s="294"/>
      <c r="C613" s="297"/>
      <c r="D613" s="300"/>
      <c r="E613" s="251"/>
      <c r="F613" s="254"/>
      <c r="G613" s="254"/>
      <c r="H613" s="257"/>
      <c r="I613" s="294"/>
      <c r="J613" s="297"/>
      <c r="K613" s="300"/>
      <c r="L613" s="262"/>
      <c r="M613" s="263"/>
      <c r="N613" s="263"/>
      <c r="O613" s="264"/>
      <c r="P613" s="115"/>
      <c r="Q613" s="115"/>
      <c r="R613" s="115"/>
      <c r="S613" s="115"/>
      <c r="T613" s="127"/>
      <c r="U613" s="17"/>
      <c r="V613" s="137"/>
      <c r="W613" s="129"/>
      <c r="X613" s="75"/>
      <c r="Y613" s="67"/>
      <c r="Z613" s="67"/>
      <c r="AA613" s="67"/>
      <c r="AB613" s="67"/>
      <c r="AC613" s="69"/>
      <c r="AD613" s="83"/>
      <c r="AE613" s="83"/>
      <c r="AF613" s="83"/>
      <c r="AG613" s="84"/>
      <c r="AH613" s="166"/>
    </row>
    <row r="614" spans="1:34" ht="6" customHeight="1" thickBot="1">
      <c r="A614" s="249"/>
      <c r="B614" s="294"/>
      <c r="C614" s="297"/>
      <c r="D614" s="300"/>
      <c r="E614" s="251"/>
      <c r="F614" s="254"/>
      <c r="G614" s="254"/>
      <c r="H614" s="257"/>
      <c r="I614" s="294"/>
      <c r="J614" s="297"/>
      <c r="K614" s="300"/>
      <c r="L614" s="262"/>
      <c r="M614" s="263"/>
      <c r="N614" s="263"/>
      <c r="O614" s="264"/>
      <c r="P614" s="107" t="str">
        <f>IF(VLOOKUP(A606,入力シート❷!A:U,14,FALSE)="","",VLOOKUP(A606,入力シート❷!A:U,14,FALSE))</f>
        <v/>
      </c>
      <c r="Q614" s="107" t="str">
        <f>IF(VLOOKUP(A606,入力シート❷!A:U,15,FALSE)="","",VLOOKUP(A606,入力シート❷!A:U,15,FALSE))</f>
        <v/>
      </c>
      <c r="R614" s="107" t="str">
        <f>IF(VLOOKUP(A606,入力シート❷!A:U,16,FALSE)="","",VLOOKUP(A606,入力シート❷!A:U,16,FALSE))</f>
        <v/>
      </c>
      <c r="S614" s="107" t="str">
        <f>IF(VLOOKUP(A606,入力シート❷!A:U,17,FALSE)="","",VLOOKUP(A606,入力シート❷!A:U,17,FALSE))</f>
        <v/>
      </c>
      <c r="T614" s="127"/>
      <c r="U614" s="17"/>
      <c r="V614" s="123" t="s">
        <v>10</v>
      </c>
      <c r="W614" s="120" t="str">
        <f>IF(VLOOKUP(A606,入力シート❷!A:U,21,FALSE)="","",VLOOKUP(A606,入力シート❷!A:U,21,FALSE))</f>
        <v/>
      </c>
      <c r="X614" s="75"/>
      <c r="Y614" s="67"/>
      <c r="Z614" s="67"/>
      <c r="AA614" s="67"/>
      <c r="AB614" s="67"/>
      <c r="AC614" s="69"/>
      <c r="AD614" s="83"/>
      <c r="AE614" s="83"/>
      <c r="AF614" s="83"/>
      <c r="AG614" s="84"/>
      <c r="AH614" s="167" t="s">
        <v>15</v>
      </c>
    </row>
    <row r="615" spans="1:34" ht="6" customHeight="1" thickBot="1">
      <c r="A615" s="249"/>
      <c r="B615" s="294"/>
      <c r="C615" s="297"/>
      <c r="D615" s="300"/>
      <c r="E615" s="251"/>
      <c r="F615" s="254"/>
      <c r="G615" s="254"/>
      <c r="H615" s="257"/>
      <c r="I615" s="294"/>
      <c r="J615" s="297"/>
      <c r="K615" s="300"/>
      <c r="L615" s="262"/>
      <c r="M615" s="263"/>
      <c r="N615" s="263"/>
      <c r="O615" s="264"/>
      <c r="P615" s="107"/>
      <c r="Q615" s="107"/>
      <c r="R615" s="107"/>
      <c r="S615" s="107"/>
      <c r="T615" s="111" t="str">
        <f>VLOOKUP(A606,■■■!A:BN,66)</f>
        <v/>
      </c>
      <c r="U615" s="118">
        <f>VLOOKUP(A606,■■■!A:BA,53)</f>
        <v>0</v>
      </c>
      <c r="V615" s="124"/>
      <c r="W615" s="121"/>
      <c r="X615" s="75"/>
      <c r="Y615" s="67"/>
      <c r="Z615" s="67"/>
      <c r="AA615" s="67"/>
      <c r="AB615" s="67"/>
      <c r="AC615" s="69"/>
      <c r="AD615" s="83"/>
      <c r="AE615" s="83"/>
      <c r="AF615" s="83"/>
      <c r="AG615" s="84"/>
      <c r="AH615" s="165"/>
    </row>
    <row r="616" spans="1:34" ht="6" customHeight="1" thickBot="1">
      <c r="A616" s="249"/>
      <c r="B616" s="294"/>
      <c r="C616" s="297"/>
      <c r="D616" s="300"/>
      <c r="E616" s="251"/>
      <c r="F616" s="254"/>
      <c r="G616" s="254"/>
      <c r="H616" s="257"/>
      <c r="I616" s="294"/>
      <c r="J616" s="297"/>
      <c r="K616" s="300"/>
      <c r="L616" s="262"/>
      <c r="M616" s="263"/>
      <c r="N616" s="263"/>
      <c r="O616" s="264"/>
      <c r="P616" s="107"/>
      <c r="Q616" s="107"/>
      <c r="R616" s="107"/>
      <c r="S616" s="107"/>
      <c r="T616" s="111"/>
      <c r="U616" s="118"/>
      <c r="V616" s="124"/>
      <c r="W616" s="121"/>
      <c r="X616" s="75"/>
      <c r="Y616" s="67"/>
      <c r="Z616" s="67"/>
      <c r="AA616" s="67"/>
      <c r="AB616" s="67"/>
      <c r="AC616" s="69"/>
      <c r="AD616" s="83"/>
      <c r="AE616" s="83"/>
      <c r="AF616" s="83"/>
      <c r="AG616" s="84"/>
      <c r="AH616" s="165"/>
    </row>
    <row r="617" spans="1:34" ht="6" customHeight="1" thickBot="1">
      <c r="A617" s="249"/>
      <c r="B617" s="295"/>
      <c r="C617" s="298"/>
      <c r="D617" s="301"/>
      <c r="E617" s="252"/>
      <c r="F617" s="255"/>
      <c r="G617" s="255"/>
      <c r="H617" s="258"/>
      <c r="I617" s="295"/>
      <c r="J617" s="298"/>
      <c r="K617" s="301"/>
      <c r="L617" s="265"/>
      <c r="M617" s="266"/>
      <c r="N617" s="266"/>
      <c r="O617" s="267"/>
      <c r="P617" s="108"/>
      <c r="Q617" s="108"/>
      <c r="R617" s="108"/>
      <c r="S617" s="108"/>
      <c r="T617" s="112"/>
      <c r="U617" s="119"/>
      <c r="V617" s="125"/>
      <c r="W617" s="122"/>
      <c r="X617" s="76"/>
      <c r="Y617" s="68"/>
      <c r="Z617" s="68"/>
      <c r="AA617" s="68"/>
      <c r="AB617" s="68"/>
      <c r="AC617" s="70"/>
      <c r="AD617" s="85"/>
      <c r="AE617" s="85"/>
      <c r="AF617" s="85"/>
      <c r="AG617" s="86"/>
      <c r="AH617" s="168"/>
    </row>
    <row r="618" spans="1:34" ht="6" customHeight="1" thickBot="1">
      <c r="A618" s="249">
        <v>34</v>
      </c>
      <c r="B618" s="293" t="str">
        <f>IF(VLOOKUP(A618,入力シート❷!A:B,2,FALSE)="ハイパーコース","ハイパー","")</f>
        <v/>
      </c>
      <c r="C618" s="296" t="str">
        <f>IF(VLOOKUP(A618,入力シート❷!A:B,2,FALSE)="アドバンストコース","アドバンスト","")</f>
        <v/>
      </c>
      <c r="D618" s="299" t="str">
        <f>IF(VLOOKUP(A618,入力シート❷!A:B,2,FALSE)="アグレッシブコース","アグレッシブ","")</f>
        <v/>
      </c>
      <c r="E618" s="250" t="str">
        <f>IF(VLOOKUP(A618,入力シート❷!A:C,3,FALSE)="A推薦(単願)","A推薦","")</f>
        <v/>
      </c>
      <c r="F618" s="253" t="str">
        <f>IF(VLOOKUP(A618,入力シート❷!A:C,3,FALSE)="B推薦(併願)","B推薦","")</f>
        <v/>
      </c>
      <c r="G618" s="253" t="str">
        <f>IF(VLOOKUP(A618,入力シート❷!A:C,3,FALSE)="C推薦(第一志望)","C推薦","")</f>
        <v/>
      </c>
      <c r="H618" s="256" t="str">
        <f>IF(VLOOKUP(A618,入力シート❷!A:C,3,FALSE)="併願優遇","併願優遇","")</f>
        <v/>
      </c>
      <c r="I618" s="293" t="str">
        <f>IF(VLOOKUP(A618,入力シート❷!A:D,4,FALSE)="学業特待Ⅰ","学業特待Ⅰ","")</f>
        <v/>
      </c>
      <c r="J618" s="296" t="str">
        <f>IF(VLOOKUP(A618,入力シート❷!A:D,4,FALSE)="学業特待Ⅱ","学業特待Ⅱ","")</f>
        <v/>
      </c>
      <c r="K618" s="299" t="str">
        <f>IF(VLOOKUP(A618,入力シート❷!A:D,4,FALSE)="学業特待Ⅲ","学業特待Ⅲ","")</f>
        <v/>
      </c>
      <c r="L618" s="277" t="str">
        <f>IF(OR(VLOOKUP(A618,入力シート❷!A:I,7,FALSE)="",VLOOKUP(A618,入力シート❷!A:I,8,FALSE)=""),"入力シート❷に入力してください",VLOOKUP(A618,入力シート❷!A:I,7,FALSE)&amp;"　"&amp;VLOOKUP(A618,入力シート❷!A:I,8,FALSE))</f>
        <v>入力シート❷に入力してください</v>
      </c>
      <c r="M618" s="278"/>
      <c r="N618" s="268" t="str">
        <f>IF(VLOOKUP(A618,入力シート❷!A:I,9,FALSE)="","",IF(VLOOKUP(A618,入力シート❷!A:I,9,FALSE)="女","",VLOOKUP(A618,入力シート❷!A:I,9,FALSE)))</f>
        <v/>
      </c>
      <c r="O618" s="271" t="str">
        <f>IF(VLOOKUP(A618,入力シート❷!A:I,9,FALSE)="","",IF(VLOOKUP(A618,入力シート❷!A:I,9,FALSE)="男","",VLOOKUP(A618,入力シート❷!A:I,9,FALSE)))</f>
        <v/>
      </c>
      <c r="P618" s="159" t="s">
        <v>0</v>
      </c>
      <c r="Q618" s="159" t="s">
        <v>1</v>
      </c>
      <c r="R618" s="159" t="s">
        <v>2</v>
      </c>
      <c r="S618" s="159" t="s">
        <v>3</v>
      </c>
      <c r="T618" s="159" t="s">
        <v>6</v>
      </c>
      <c r="U618" s="159" t="s">
        <v>7</v>
      </c>
      <c r="V618" s="153" t="s">
        <v>8</v>
      </c>
      <c r="W618" s="138" t="str">
        <f>IF(VLOOKUP(A618,入力シート❷!A:U,19,FALSE)="","",VLOOKUP(A618,入力シート❷!A:U,19,FALSE))</f>
        <v/>
      </c>
      <c r="X618" s="87" t="str">
        <f>IF(VLOOKUP(A618,入力シート❷!A:AF,22,FALSE)="","",VLOOKUP(A618,入力シート❷!A:AF,22,FALSE))</f>
        <v/>
      </c>
      <c r="Y618" s="66" t="str">
        <f>IF(VLOOKUP(A618,入力シート❷!A:AF,23,FALSE)="","",VLOOKUP(A618,入力シート❷!A:AF,23,FALSE))</f>
        <v/>
      </c>
      <c r="Z618" s="66" t="str">
        <f>IF(VLOOKUP(A618,入力シート❷!A:AF,24,FALSE)="","",VLOOKUP(A618,入力シート❷!A:AF,24,FALSE))</f>
        <v/>
      </c>
      <c r="AA618" s="66" t="str">
        <f>IF(VLOOKUP(A618,入力シート❷!A:AF,25,FALSE)="","",VLOOKUP(A618,入力シート❷!A:AF,25,FALSE))</f>
        <v/>
      </c>
      <c r="AB618" s="66" t="str">
        <f>IF(VLOOKUP(A618,入力シート❷!A:AF,26,FALSE)="","",VLOOKUP(A618,入力シート❷!A:AF,26,FALSE))</f>
        <v/>
      </c>
      <c r="AC618" s="77" t="str">
        <f>IF(VLOOKUP(A618,入力シート❷!A:AF,27,FALSE)="","",VLOOKUP(A618,入力シート❷!A:AF,27,FALSE))</f>
        <v/>
      </c>
      <c r="AD618" s="81" t="str">
        <f>IF(VLOOKUP(A618,入力シート❷!A:AG,33,FALSE)="","必要な場合、入力シート❷に入力してください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必要な場合、入力シート❷に入力してください",VLOOKUP(A618,入力シート❷!A:AG,33,FALSE))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18" s="81"/>
      <c r="AF618" s="81"/>
      <c r="AG618" s="82"/>
      <c r="AH618" s="164" t="s">
        <v>15</v>
      </c>
    </row>
    <row r="619" spans="1:34" ht="6" customHeight="1" thickBot="1">
      <c r="A619" s="249"/>
      <c r="B619" s="294"/>
      <c r="C619" s="297"/>
      <c r="D619" s="300"/>
      <c r="E619" s="251"/>
      <c r="F619" s="254"/>
      <c r="G619" s="254"/>
      <c r="H619" s="257"/>
      <c r="I619" s="294"/>
      <c r="J619" s="297"/>
      <c r="K619" s="300"/>
      <c r="L619" s="279"/>
      <c r="M619" s="280"/>
      <c r="N619" s="269"/>
      <c r="O619" s="272"/>
      <c r="P619" s="115"/>
      <c r="Q619" s="115"/>
      <c r="R619" s="115"/>
      <c r="S619" s="115"/>
      <c r="T619" s="115"/>
      <c r="U619" s="115"/>
      <c r="V619" s="124"/>
      <c r="W619" s="121"/>
      <c r="X619" s="75"/>
      <c r="Y619" s="67"/>
      <c r="Z619" s="67"/>
      <c r="AA619" s="67"/>
      <c r="AB619" s="67"/>
      <c r="AC619" s="78"/>
      <c r="AD619" s="83"/>
      <c r="AE619" s="83"/>
      <c r="AF619" s="83"/>
      <c r="AG619" s="84"/>
      <c r="AH619" s="165"/>
    </row>
    <row r="620" spans="1:34" ht="6" customHeight="1" thickBot="1">
      <c r="A620" s="249"/>
      <c r="B620" s="294"/>
      <c r="C620" s="297"/>
      <c r="D620" s="300"/>
      <c r="E620" s="251"/>
      <c r="F620" s="254"/>
      <c r="G620" s="254"/>
      <c r="H620" s="257"/>
      <c r="I620" s="294"/>
      <c r="J620" s="297"/>
      <c r="K620" s="300"/>
      <c r="L620" s="279"/>
      <c r="M620" s="280"/>
      <c r="N620" s="269"/>
      <c r="O620" s="272"/>
      <c r="P620" s="107" t="str">
        <f>IF(VLOOKUP(A618,入力シート❷!A:U,10,FALSE)="","",VLOOKUP(A618,入力シート❷!A:U,10,FALSE))</f>
        <v/>
      </c>
      <c r="Q620" s="107" t="str">
        <f>IF(VLOOKUP(A618,入力シート❷!A:U,11,FALSE)="","",VLOOKUP(A618,入力シート❷!A:U,11,FALSE))</f>
        <v/>
      </c>
      <c r="R620" s="107" t="str">
        <f>IF(VLOOKUP(A618,入力シート❷!A:U,12,FALSE)="","",VLOOKUP(A618,入力シート❷!A:U,12,FALSE))</f>
        <v/>
      </c>
      <c r="S620" s="107" t="str">
        <f>IF(VLOOKUP(A618,入力シート❷!A:U,13,FALSE)="","",VLOOKUP(A618,入力シート❷!A:U,13,FALSE))</f>
        <v/>
      </c>
      <c r="T620" s="107" t="str">
        <f>IF(VLOOKUP(A618,入力シート❷!A:U,18,FALSE)="","",VLOOKUP(A618,入力シート❷!A:U,18,FALSE))</f>
        <v/>
      </c>
      <c r="U620" s="107" t="str">
        <f>IF(SUM(P620:T620)=0,"",SUM(P620:T620))</f>
        <v/>
      </c>
      <c r="V620" s="124"/>
      <c r="W620" s="121"/>
      <c r="X620" s="75"/>
      <c r="Y620" s="67"/>
      <c r="Z620" s="67"/>
      <c r="AA620" s="67"/>
      <c r="AB620" s="67"/>
      <c r="AC620" s="78"/>
      <c r="AD620" s="83"/>
      <c r="AE620" s="83"/>
      <c r="AF620" s="83"/>
      <c r="AG620" s="84"/>
      <c r="AH620" s="165"/>
    </row>
    <row r="621" spans="1:34" ht="6" customHeight="1" thickBot="1">
      <c r="A621" s="249"/>
      <c r="B621" s="294"/>
      <c r="C621" s="297"/>
      <c r="D621" s="300"/>
      <c r="E621" s="251"/>
      <c r="F621" s="254"/>
      <c r="G621" s="254"/>
      <c r="H621" s="257"/>
      <c r="I621" s="294"/>
      <c r="J621" s="297"/>
      <c r="K621" s="300"/>
      <c r="L621" s="281"/>
      <c r="M621" s="282"/>
      <c r="N621" s="270"/>
      <c r="O621" s="273"/>
      <c r="P621" s="107"/>
      <c r="Q621" s="107"/>
      <c r="R621" s="107"/>
      <c r="S621" s="107"/>
      <c r="T621" s="107"/>
      <c r="U621" s="107"/>
      <c r="V621" s="154"/>
      <c r="W621" s="139"/>
      <c r="X621" s="75"/>
      <c r="Y621" s="67"/>
      <c r="Z621" s="67"/>
      <c r="AA621" s="67"/>
      <c r="AB621" s="67"/>
      <c r="AC621" s="78"/>
      <c r="AD621" s="83"/>
      <c r="AE621" s="83"/>
      <c r="AF621" s="83"/>
      <c r="AG621" s="84"/>
      <c r="AH621" s="166"/>
    </row>
    <row r="622" spans="1:34" ht="6" customHeight="1" thickBot="1">
      <c r="A622" s="249"/>
      <c r="B622" s="294"/>
      <c r="C622" s="297"/>
      <c r="D622" s="300"/>
      <c r="E622" s="251"/>
      <c r="F622" s="254"/>
      <c r="G622" s="254"/>
      <c r="H622" s="257"/>
      <c r="I622" s="294"/>
      <c r="J622" s="297"/>
      <c r="K622" s="300"/>
      <c r="L622" s="259" t="str">
        <f>IF(OR(VLOOKUP(A618,入力シート❷!A:I,5,FALSE)="",VLOOKUP(A618,入力シート❷!A:I,6,FALSE)=""),"入力シート❷に入力してください",VLOOKUP(A618,入力シート❷!A:I,5,FALSE)&amp;"　"&amp;VLOOKUP(A618,入力シート❷!A:I,6,FALSE))</f>
        <v>入力シート❷に入力してください</v>
      </c>
      <c r="M622" s="260"/>
      <c r="N622" s="260"/>
      <c r="O622" s="261"/>
      <c r="P622" s="107"/>
      <c r="Q622" s="107"/>
      <c r="R622" s="107"/>
      <c r="S622" s="107"/>
      <c r="T622" s="107"/>
      <c r="U622" s="107"/>
      <c r="V622" s="136" t="s">
        <v>9</v>
      </c>
      <c r="W622" s="128" t="str">
        <f>IF(VLOOKUP(A618,入力シート❷!A:U,20,FALSE)="","",VLOOKUP(A618,入力シート❷!A:U,20,FALSE))</f>
        <v/>
      </c>
      <c r="X622" s="75"/>
      <c r="Y622" s="67"/>
      <c r="Z622" s="67"/>
      <c r="AA622" s="67"/>
      <c r="AB622" s="67"/>
      <c r="AC622" s="78"/>
      <c r="AD622" s="83"/>
      <c r="AE622" s="83"/>
      <c r="AF622" s="83"/>
      <c r="AG622" s="84"/>
      <c r="AH622" s="167" t="s">
        <v>15</v>
      </c>
    </row>
    <row r="623" spans="1:34" ht="6" customHeight="1" thickBot="1">
      <c r="A623" s="249"/>
      <c r="B623" s="294"/>
      <c r="C623" s="297"/>
      <c r="D623" s="300"/>
      <c r="E623" s="251"/>
      <c r="F623" s="254"/>
      <c r="G623" s="254"/>
      <c r="H623" s="257"/>
      <c r="I623" s="294"/>
      <c r="J623" s="297"/>
      <c r="K623" s="300"/>
      <c r="L623" s="262"/>
      <c r="M623" s="263"/>
      <c r="N623" s="263"/>
      <c r="O623" s="264"/>
      <c r="P623" s="113"/>
      <c r="Q623" s="113"/>
      <c r="R623" s="113"/>
      <c r="S623" s="113"/>
      <c r="T623" s="113"/>
      <c r="U623" s="113"/>
      <c r="V623" s="124"/>
      <c r="W623" s="121"/>
      <c r="X623" s="75"/>
      <c r="Y623" s="67"/>
      <c r="Z623" s="67"/>
      <c r="AA623" s="67"/>
      <c r="AB623" s="67"/>
      <c r="AC623" s="78"/>
      <c r="AD623" s="83"/>
      <c r="AE623" s="83"/>
      <c r="AF623" s="83"/>
      <c r="AG623" s="84"/>
      <c r="AH623" s="165"/>
    </row>
    <row r="624" spans="1:34" ht="6" customHeight="1" thickBot="1">
      <c r="A624" s="249"/>
      <c r="B624" s="294"/>
      <c r="C624" s="297"/>
      <c r="D624" s="300"/>
      <c r="E624" s="251"/>
      <c r="F624" s="254"/>
      <c r="G624" s="254"/>
      <c r="H624" s="257"/>
      <c r="I624" s="294"/>
      <c r="J624" s="297"/>
      <c r="K624" s="300"/>
      <c r="L624" s="262"/>
      <c r="M624" s="263"/>
      <c r="N624" s="263"/>
      <c r="O624" s="264"/>
      <c r="P624" s="114" t="s">
        <v>4</v>
      </c>
      <c r="Q624" s="114" t="s">
        <v>5</v>
      </c>
      <c r="R624" s="114" t="s">
        <v>11</v>
      </c>
      <c r="S624" s="114" t="s">
        <v>12</v>
      </c>
      <c r="T624" s="126" t="s">
        <v>15</v>
      </c>
      <c r="U624" s="16"/>
      <c r="V624" s="124"/>
      <c r="W624" s="121"/>
      <c r="X624" s="75" t="str">
        <f>IF(VLOOKUP(A618,入力シート❷!A:AF,28,FALSE)="","",VLOOKUP(A618,入力シート❷!A:AF,28,FALSE))</f>
        <v/>
      </c>
      <c r="Y624" s="67" t="str">
        <f>IF(VLOOKUP(A618,入力シート❷!A:AF,29,FALSE)="","",VLOOKUP(A618,入力シート❷!A:AF,29,FALSE))</f>
        <v/>
      </c>
      <c r="Z624" s="67" t="str">
        <f>IF(VLOOKUP(A618,入力シート❷!A:AF,30,FALSE)="","",VLOOKUP(A618,入力シート❷!A:AF,30,FALSE))</f>
        <v/>
      </c>
      <c r="AA624" s="67" t="str">
        <f>IF(VLOOKUP(A618,入力シート❷!A:AF,31,FALSE)="","",VLOOKUP(A618,入力シート❷!A:AF,31,FALSE))</f>
        <v/>
      </c>
      <c r="AB624" s="67" t="str">
        <f>IF(VLOOKUP(A618,入力シート❷!A:AF,32,FALSE)="","",VLOOKUP(A618,入力シート❷!A:AF,32,FALSE))</f>
        <v/>
      </c>
      <c r="AC624" s="69"/>
      <c r="AD624" s="83"/>
      <c r="AE624" s="83"/>
      <c r="AF624" s="83"/>
      <c r="AG624" s="84"/>
      <c r="AH624" s="165"/>
    </row>
    <row r="625" spans="1:34" ht="6" customHeight="1" thickBot="1">
      <c r="A625" s="249"/>
      <c r="B625" s="294"/>
      <c r="C625" s="297"/>
      <c r="D625" s="300"/>
      <c r="E625" s="251"/>
      <c r="F625" s="254"/>
      <c r="G625" s="254"/>
      <c r="H625" s="257"/>
      <c r="I625" s="294"/>
      <c r="J625" s="297"/>
      <c r="K625" s="300"/>
      <c r="L625" s="262"/>
      <c r="M625" s="263"/>
      <c r="N625" s="263"/>
      <c r="O625" s="264"/>
      <c r="P625" s="115"/>
      <c r="Q625" s="115"/>
      <c r="R625" s="115"/>
      <c r="S625" s="115"/>
      <c r="T625" s="127"/>
      <c r="U625" s="17"/>
      <c r="V625" s="137"/>
      <c r="W625" s="129"/>
      <c r="X625" s="75"/>
      <c r="Y625" s="67"/>
      <c r="Z625" s="67"/>
      <c r="AA625" s="67"/>
      <c r="AB625" s="67"/>
      <c r="AC625" s="69"/>
      <c r="AD625" s="83"/>
      <c r="AE625" s="83"/>
      <c r="AF625" s="83"/>
      <c r="AG625" s="84"/>
      <c r="AH625" s="166"/>
    </row>
    <row r="626" spans="1:34" ht="6" customHeight="1" thickBot="1">
      <c r="A626" s="249"/>
      <c r="B626" s="294"/>
      <c r="C626" s="297"/>
      <c r="D626" s="300"/>
      <c r="E626" s="251"/>
      <c r="F626" s="254"/>
      <c r="G626" s="254"/>
      <c r="H626" s="257"/>
      <c r="I626" s="294"/>
      <c r="J626" s="297"/>
      <c r="K626" s="300"/>
      <c r="L626" s="262"/>
      <c r="M626" s="263"/>
      <c r="N626" s="263"/>
      <c r="O626" s="264"/>
      <c r="P626" s="107" t="str">
        <f>IF(VLOOKUP(A618,入力シート❷!A:U,14,FALSE)="","",VLOOKUP(A618,入力シート❷!A:U,14,FALSE))</f>
        <v/>
      </c>
      <c r="Q626" s="107" t="str">
        <f>IF(VLOOKUP(A618,入力シート❷!A:U,15,FALSE)="","",VLOOKUP(A618,入力シート❷!A:U,15,FALSE))</f>
        <v/>
      </c>
      <c r="R626" s="107" t="str">
        <f>IF(VLOOKUP(A618,入力シート❷!A:U,16,FALSE)="","",VLOOKUP(A618,入力シート❷!A:U,16,FALSE))</f>
        <v/>
      </c>
      <c r="S626" s="107" t="str">
        <f>IF(VLOOKUP(A618,入力シート❷!A:U,17,FALSE)="","",VLOOKUP(A618,入力シート❷!A:U,17,FALSE))</f>
        <v/>
      </c>
      <c r="T626" s="127"/>
      <c r="U626" s="17"/>
      <c r="V626" s="123" t="s">
        <v>10</v>
      </c>
      <c r="W626" s="120" t="str">
        <f>IF(VLOOKUP(A618,入力シート❷!A:U,21,FALSE)="","",VLOOKUP(A618,入力シート❷!A:U,21,FALSE))</f>
        <v/>
      </c>
      <c r="X626" s="75"/>
      <c r="Y626" s="67"/>
      <c r="Z626" s="67"/>
      <c r="AA626" s="67"/>
      <c r="AB626" s="67"/>
      <c r="AC626" s="69"/>
      <c r="AD626" s="83"/>
      <c r="AE626" s="83"/>
      <c r="AF626" s="83"/>
      <c r="AG626" s="84"/>
      <c r="AH626" s="167" t="s">
        <v>15</v>
      </c>
    </row>
    <row r="627" spans="1:34" ht="6" customHeight="1" thickBot="1">
      <c r="A627" s="249"/>
      <c r="B627" s="294"/>
      <c r="C627" s="297"/>
      <c r="D627" s="300"/>
      <c r="E627" s="251"/>
      <c r="F627" s="254"/>
      <c r="G627" s="254"/>
      <c r="H627" s="257"/>
      <c r="I627" s="294"/>
      <c r="J627" s="297"/>
      <c r="K627" s="300"/>
      <c r="L627" s="262"/>
      <c r="M627" s="263"/>
      <c r="N627" s="263"/>
      <c r="O627" s="264"/>
      <c r="P627" s="107"/>
      <c r="Q627" s="107"/>
      <c r="R627" s="107"/>
      <c r="S627" s="107"/>
      <c r="T627" s="111" t="str">
        <f>VLOOKUP(A618,■■■!A:BN,66)</f>
        <v/>
      </c>
      <c r="U627" s="118">
        <f>VLOOKUP(A618,■■■!A:BA,53)</f>
        <v>0</v>
      </c>
      <c r="V627" s="124"/>
      <c r="W627" s="121"/>
      <c r="X627" s="75"/>
      <c r="Y627" s="67"/>
      <c r="Z627" s="67"/>
      <c r="AA627" s="67"/>
      <c r="AB627" s="67"/>
      <c r="AC627" s="69"/>
      <c r="AD627" s="83"/>
      <c r="AE627" s="83"/>
      <c r="AF627" s="83"/>
      <c r="AG627" s="84"/>
      <c r="AH627" s="165"/>
    </row>
    <row r="628" spans="1:34" ht="6" customHeight="1" thickBot="1">
      <c r="A628" s="249"/>
      <c r="B628" s="294"/>
      <c r="C628" s="297"/>
      <c r="D628" s="300"/>
      <c r="E628" s="251"/>
      <c r="F628" s="254"/>
      <c r="G628" s="254"/>
      <c r="H628" s="257"/>
      <c r="I628" s="294"/>
      <c r="J628" s="297"/>
      <c r="K628" s="300"/>
      <c r="L628" s="262"/>
      <c r="M628" s="263"/>
      <c r="N628" s="263"/>
      <c r="O628" s="264"/>
      <c r="P628" s="107"/>
      <c r="Q628" s="107"/>
      <c r="R628" s="107"/>
      <c r="S628" s="107"/>
      <c r="T628" s="111"/>
      <c r="U628" s="118"/>
      <c r="V628" s="124"/>
      <c r="W628" s="121"/>
      <c r="X628" s="75"/>
      <c r="Y628" s="67"/>
      <c r="Z628" s="67"/>
      <c r="AA628" s="67"/>
      <c r="AB628" s="67"/>
      <c r="AC628" s="69"/>
      <c r="AD628" s="83"/>
      <c r="AE628" s="83"/>
      <c r="AF628" s="83"/>
      <c r="AG628" s="84"/>
      <c r="AH628" s="165"/>
    </row>
    <row r="629" spans="1:34" ht="6" customHeight="1" thickBot="1">
      <c r="A629" s="249"/>
      <c r="B629" s="295"/>
      <c r="C629" s="298"/>
      <c r="D629" s="301"/>
      <c r="E629" s="252"/>
      <c r="F629" s="255"/>
      <c r="G629" s="255"/>
      <c r="H629" s="258"/>
      <c r="I629" s="295"/>
      <c r="J629" s="298"/>
      <c r="K629" s="301"/>
      <c r="L629" s="265"/>
      <c r="M629" s="266"/>
      <c r="N629" s="266"/>
      <c r="O629" s="267"/>
      <c r="P629" s="108"/>
      <c r="Q629" s="108"/>
      <c r="R629" s="108"/>
      <c r="S629" s="108"/>
      <c r="T629" s="112"/>
      <c r="U629" s="119"/>
      <c r="V629" s="125"/>
      <c r="W629" s="122"/>
      <c r="X629" s="76"/>
      <c r="Y629" s="68"/>
      <c r="Z629" s="68"/>
      <c r="AA629" s="68"/>
      <c r="AB629" s="68"/>
      <c r="AC629" s="70"/>
      <c r="AD629" s="85"/>
      <c r="AE629" s="85"/>
      <c r="AF629" s="85"/>
      <c r="AG629" s="86"/>
      <c r="AH629" s="168"/>
    </row>
    <row r="630" spans="1:34" ht="6" customHeight="1" thickBot="1">
      <c r="A630" s="249">
        <v>35</v>
      </c>
      <c r="B630" s="293" t="str">
        <f>IF(VLOOKUP(A630,入力シート❷!A:B,2,FALSE)="ハイパーコース","ハイパー","")</f>
        <v/>
      </c>
      <c r="C630" s="296" t="str">
        <f>IF(VLOOKUP(A630,入力シート❷!A:B,2,FALSE)="アドバンストコース","アドバンスト","")</f>
        <v/>
      </c>
      <c r="D630" s="299" t="str">
        <f>IF(VLOOKUP(A630,入力シート❷!A:B,2,FALSE)="アグレッシブコース","アグレッシブ","")</f>
        <v/>
      </c>
      <c r="E630" s="250" t="str">
        <f>IF(VLOOKUP(A630,入力シート❷!A:C,3,FALSE)="A推薦(単願)","A推薦","")</f>
        <v/>
      </c>
      <c r="F630" s="253" t="str">
        <f>IF(VLOOKUP(A630,入力シート❷!A:C,3,FALSE)="B推薦(併願)","B推薦","")</f>
        <v/>
      </c>
      <c r="G630" s="253" t="str">
        <f>IF(VLOOKUP(A630,入力シート❷!A:C,3,FALSE)="C推薦(第一志望)","C推薦","")</f>
        <v/>
      </c>
      <c r="H630" s="256" t="str">
        <f>IF(VLOOKUP(A630,入力シート❷!A:C,3,FALSE)="併願優遇","併願優遇","")</f>
        <v/>
      </c>
      <c r="I630" s="293" t="str">
        <f>IF(VLOOKUP(A630,入力シート❷!A:D,4,FALSE)="学業特待Ⅰ","学業特待Ⅰ","")</f>
        <v/>
      </c>
      <c r="J630" s="296" t="str">
        <f>IF(VLOOKUP(A630,入力シート❷!A:D,4,FALSE)="学業特待Ⅱ","学業特待Ⅱ","")</f>
        <v/>
      </c>
      <c r="K630" s="299" t="str">
        <f>IF(VLOOKUP(A630,入力シート❷!A:D,4,FALSE)="学業特待Ⅲ","学業特待Ⅲ","")</f>
        <v/>
      </c>
      <c r="L630" s="277" t="str">
        <f>IF(OR(VLOOKUP(A630,入力シート❷!A:I,7,FALSE)="",VLOOKUP(A630,入力シート❷!A:I,8,FALSE)=""),"入力シート❷に入力してください",VLOOKUP(A630,入力シート❷!A:I,7,FALSE)&amp;"　"&amp;VLOOKUP(A630,入力シート❷!A:I,8,FALSE))</f>
        <v>入力シート❷に入力してください</v>
      </c>
      <c r="M630" s="278"/>
      <c r="N630" s="268" t="str">
        <f>IF(VLOOKUP(A630,入力シート❷!A:I,9,FALSE)="","",IF(VLOOKUP(A630,入力シート❷!A:I,9,FALSE)="女","",VLOOKUP(A630,入力シート❷!A:I,9,FALSE)))</f>
        <v/>
      </c>
      <c r="O630" s="271" t="str">
        <f>IF(VLOOKUP(A630,入力シート❷!A:I,9,FALSE)="","",IF(VLOOKUP(A630,入力シート❷!A:I,9,FALSE)="男","",VLOOKUP(A630,入力シート❷!A:I,9,FALSE)))</f>
        <v/>
      </c>
      <c r="P630" s="159" t="s">
        <v>0</v>
      </c>
      <c r="Q630" s="159" t="s">
        <v>1</v>
      </c>
      <c r="R630" s="159" t="s">
        <v>2</v>
      </c>
      <c r="S630" s="159" t="s">
        <v>3</v>
      </c>
      <c r="T630" s="159" t="s">
        <v>6</v>
      </c>
      <c r="U630" s="159" t="s">
        <v>7</v>
      </c>
      <c r="V630" s="153" t="s">
        <v>8</v>
      </c>
      <c r="W630" s="138" t="str">
        <f>IF(VLOOKUP(A630,入力シート❷!A:U,19,FALSE)="","",VLOOKUP(A630,入力シート❷!A:U,19,FALSE))</f>
        <v/>
      </c>
      <c r="X630" s="87" t="str">
        <f>IF(VLOOKUP(A630,入力シート❷!A:AF,22,FALSE)="","",VLOOKUP(A630,入力シート❷!A:AF,22,FALSE))</f>
        <v/>
      </c>
      <c r="Y630" s="66" t="str">
        <f>IF(VLOOKUP(A630,入力シート❷!A:AF,23,FALSE)="","",VLOOKUP(A630,入力シート❷!A:AF,23,FALSE))</f>
        <v/>
      </c>
      <c r="Z630" s="66" t="str">
        <f>IF(VLOOKUP(A630,入力シート❷!A:AF,24,FALSE)="","",VLOOKUP(A630,入力シート❷!A:AF,24,FALSE))</f>
        <v/>
      </c>
      <c r="AA630" s="66" t="str">
        <f>IF(VLOOKUP(A630,入力シート❷!A:AF,25,FALSE)="","",VLOOKUP(A630,入力シート❷!A:AF,25,FALSE))</f>
        <v/>
      </c>
      <c r="AB630" s="66" t="str">
        <f>IF(VLOOKUP(A630,入力シート❷!A:AF,26,FALSE)="","",VLOOKUP(A630,入力シート❷!A:AF,26,FALSE))</f>
        <v/>
      </c>
      <c r="AC630" s="77" t="str">
        <f>IF(VLOOKUP(A630,入力シート❷!A:AF,27,FALSE)="","",VLOOKUP(A630,入力シート❷!A:AF,27,FALSE))</f>
        <v/>
      </c>
      <c r="AD630" s="81" t="str">
        <f>IF(VLOOKUP(A630,入力シート❷!A:AG,33,FALSE)="","必要な場合、入力シート❷に入力してください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必要な場合、入力シート❷に入力してください",VLOOKUP(A630,入力シート❷!A:AG,33,FALSE))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30" s="81"/>
      <c r="AF630" s="81"/>
      <c r="AG630" s="82"/>
      <c r="AH630" s="164" t="s">
        <v>15</v>
      </c>
    </row>
    <row r="631" spans="1:34" ht="6" customHeight="1" thickBot="1">
      <c r="A631" s="249"/>
      <c r="B631" s="294"/>
      <c r="C631" s="297"/>
      <c r="D631" s="300"/>
      <c r="E631" s="251"/>
      <c r="F631" s="254"/>
      <c r="G631" s="254"/>
      <c r="H631" s="257"/>
      <c r="I631" s="294"/>
      <c r="J631" s="297"/>
      <c r="K631" s="300"/>
      <c r="L631" s="279"/>
      <c r="M631" s="280"/>
      <c r="N631" s="269"/>
      <c r="O631" s="272"/>
      <c r="P631" s="115"/>
      <c r="Q631" s="115"/>
      <c r="R631" s="115"/>
      <c r="S631" s="115"/>
      <c r="T631" s="115"/>
      <c r="U631" s="115"/>
      <c r="V631" s="124"/>
      <c r="W631" s="121"/>
      <c r="X631" s="75"/>
      <c r="Y631" s="67"/>
      <c r="Z631" s="67"/>
      <c r="AA631" s="67"/>
      <c r="AB631" s="67"/>
      <c r="AC631" s="78"/>
      <c r="AD631" s="83"/>
      <c r="AE631" s="83"/>
      <c r="AF631" s="83"/>
      <c r="AG631" s="84"/>
      <c r="AH631" s="165"/>
    </row>
    <row r="632" spans="1:34" ht="6" customHeight="1" thickBot="1">
      <c r="A632" s="249"/>
      <c r="B632" s="294"/>
      <c r="C632" s="297"/>
      <c r="D632" s="300"/>
      <c r="E632" s="251"/>
      <c r="F632" s="254"/>
      <c r="G632" s="254"/>
      <c r="H632" s="257"/>
      <c r="I632" s="294"/>
      <c r="J632" s="297"/>
      <c r="K632" s="300"/>
      <c r="L632" s="279"/>
      <c r="M632" s="280"/>
      <c r="N632" s="269"/>
      <c r="O632" s="272"/>
      <c r="P632" s="107" t="str">
        <f>IF(VLOOKUP(A630,入力シート❷!A:U,10,FALSE)="","",VLOOKUP(A630,入力シート❷!A:U,10,FALSE))</f>
        <v/>
      </c>
      <c r="Q632" s="107" t="str">
        <f>IF(VLOOKUP(A630,入力シート❷!A:U,11,FALSE)="","",VLOOKUP(A630,入力シート❷!A:U,11,FALSE))</f>
        <v/>
      </c>
      <c r="R632" s="107" t="str">
        <f>IF(VLOOKUP(A630,入力シート❷!A:U,12,FALSE)="","",VLOOKUP(A630,入力シート❷!A:U,12,FALSE))</f>
        <v/>
      </c>
      <c r="S632" s="107" t="str">
        <f>IF(VLOOKUP(A630,入力シート❷!A:U,13,FALSE)="","",VLOOKUP(A630,入力シート❷!A:U,13,FALSE))</f>
        <v/>
      </c>
      <c r="T632" s="107" t="str">
        <f>IF(VLOOKUP(A630,入力シート❷!A:U,18,FALSE)="","",VLOOKUP(A630,入力シート❷!A:U,18,FALSE))</f>
        <v/>
      </c>
      <c r="U632" s="107" t="str">
        <f>IF(SUM(P632:T632)=0,"",SUM(P632:T632))</f>
        <v/>
      </c>
      <c r="V632" s="124"/>
      <c r="W632" s="121"/>
      <c r="X632" s="75"/>
      <c r="Y632" s="67"/>
      <c r="Z632" s="67"/>
      <c r="AA632" s="67"/>
      <c r="AB632" s="67"/>
      <c r="AC632" s="78"/>
      <c r="AD632" s="83"/>
      <c r="AE632" s="83"/>
      <c r="AF632" s="83"/>
      <c r="AG632" s="84"/>
      <c r="AH632" s="165"/>
    </row>
    <row r="633" spans="1:34" ht="6" customHeight="1" thickBot="1">
      <c r="A633" s="249"/>
      <c r="B633" s="294"/>
      <c r="C633" s="297"/>
      <c r="D633" s="300"/>
      <c r="E633" s="251"/>
      <c r="F633" s="254"/>
      <c r="G633" s="254"/>
      <c r="H633" s="257"/>
      <c r="I633" s="294"/>
      <c r="J633" s="297"/>
      <c r="K633" s="300"/>
      <c r="L633" s="281"/>
      <c r="M633" s="282"/>
      <c r="N633" s="270"/>
      <c r="O633" s="273"/>
      <c r="P633" s="107"/>
      <c r="Q633" s="107"/>
      <c r="R633" s="107"/>
      <c r="S633" s="107"/>
      <c r="T633" s="107"/>
      <c r="U633" s="107"/>
      <c r="V633" s="154"/>
      <c r="W633" s="139"/>
      <c r="X633" s="75"/>
      <c r="Y633" s="67"/>
      <c r="Z633" s="67"/>
      <c r="AA633" s="67"/>
      <c r="AB633" s="67"/>
      <c r="AC633" s="78"/>
      <c r="AD633" s="83"/>
      <c r="AE633" s="83"/>
      <c r="AF633" s="83"/>
      <c r="AG633" s="84"/>
      <c r="AH633" s="166"/>
    </row>
    <row r="634" spans="1:34" ht="6" customHeight="1" thickBot="1">
      <c r="A634" s="249"/>
      <c r="B634" s="294"/>
      <c r="C634" s="297"/>
      <c r="D634" s="300"/>
      <c r="E634" s="251"/>
      <c r="F634" s="254"/>
      <c r="G634" s="254"/>
      <c r="H634" s="257"/>
      <c r="I634" s="294"/>
      <c r="J634" s="297"/>
      <c r="K634" s="300"/>
      <c r="L634" s="259" t="str">
        <f>IF(OR(VLOOKUP(A630,入力シート❷!A:I,5,FALSE)="",VLOOKUP(A630,入力シート❷!A:I,6,FALSE)=""),"入力シート❷に入力してください",VLOOKUP(A630,入力シート❷!A:I,5,FALSE)&amp;"　"&amp;VLOOKUP(A630,入力シート❷!A:I,6,FALSE))</f>
        <v>入力シート❷に入力してください</v>
      </c>
      <c r="M634" s="260"/>
      <c r="N634" s="260"/>
      <c r="O634" s="261"/>
      <c r="P634" s="107"/>
      <c r="Q634" s="107"/>
      <c r="R634" s="107"/>
      <c r="S634" s="107"/>
      <c r="T634" s="107"/>
      <c r="U634" s="107"/>
      <c r="V634" s="136" t="s">
        <v>9</v>
      </c>
      <c r="W634" s="128" t="str">
        <f>IF(VLOOKUP(A630,入力シート❷!A:U,20,FALSE)="","",VLOOKUP(A630,入力シート❷!A:U,20,FALSE))</f>
        <v/>
      </c>
      <c r="X634" s="75"/>
      <c r="Y634" s="67"/>
      <c r="Z634" s="67"/>
      <c r="AA634" s="67"/>
      <c r="AB634" s="67"/>
      <c r="AC634" s="78"/>
      <c r="AD634" s="83"/>
      <c r="AE634" s="83"/>
      <c r="AF634" s="83"/>
      <c r="AG634" s="84"/>
      <c r="AH634" s="167" t="s">
        <v>15</v>
      </c>
    </row>
    <row r="635" spans="1:34" ht="6" customHeight="1" thickBot="1">
      <c r="A635" s="249"/>
      <c r="B635" s="294"/>
      <c r="C635" s="297"/>
      <c r="D635" s="300"/>
      <c r="E635" s="251"/>
      <c r="F635" s="254"/>
      <c r="G635" s="254"/>
      <c r="H635" s="257"/>
      <c r="I635" s="294"/>
      <c r="J635" s="297"/>
      <c r="K635" s="300"/>
      <c r="L635" s="262"/>
      <c r="M635" s="263"/>
      <c r="N635" s="263"/>
      <c r="O635" s="264"/>
      <c r="P635" s="113"/>
      <c r="Q635" s="113"/>
      <c r="R635" s="113"/>
      <c r="S635" s="113"/>
      <c r="T635" s="113"/>
      <c r="U635" s="113"/>
      <c r="V635" s="124"/>
      <c r="W635" s="121"/>
      <c r="X635" s="75"/>
      <c r="Y635" s="67"/>
      <c r="Z635" s="67"/>
      <c r="AA635" s="67"/>
      <c r="AB635" s="67"/>
      <c r="AC635" s="78"/>
      <c r="AD635" s="83"/>
      <c r="AE635" s="83"/>
      <c r="AF635" s="83"/>
      <c r="AG635" s="84"/>
      <c r="AH635" s="165"/>
    </row>
    <row r="636" spans="1:34" ht="6" customHeight="1" thickBot="1">
      <c r="A636" s="249"/>
      <c r="B636" s="294"/>
      <c r="C636" s="297"/>
      <c r="D636" s="300"/>
      <c r="E636" s="251"/>
      <c r="F636" s="254"/>
      <c r="G636" s="254"/>
      <c r="H636" s="257"/>
      <c r="I636" s="294"/>
      <c r="J636" s="297"/>
      <c r="K636" s="300"/>
      <c r="L636" s="262"/>
      <c r="M636" s="263"/>
      <c r="N636" s="263"/>
      <c r="O636" s="264"/>
      <c r="P636" s="114" t="s">
        <v>4</v>
      </c>
      <c r="Q636" s="114" t="s">
        <v>5</v>
      </c>
      <c r="R636" s="114" t="s">
        <v>11</v>
      </c>
      <c r="S636" s="114" t="s">
        <v>12</v>
      </c>
      <c r="T636" s="126" t="s">
        <v>15</v>
      </c>
      <c r="U636" s="16"/>
      <c r="V636" s="124"/>
      <c r="W636" s="121"/>
      <c r="X636" s="75" t="str">
        <f>IF(VLOOKUP(A630,入力シート❷!A:AF,28,FALSE)="","",VLOOKUP(A630,入力シート❷!A:AF,28,FALSE))</f>
        <v/>
      </c>
      <c r="Y636" s="67" t="str">
        <f>IF(VLOOKUP(A630,入力シート❷!A:AF,29,FALSE)="","",VLOOKUP(A630,入力シート❷!A:AF,29,FALSE))</f>
        <v/>
      </c>
      <c r="Z636" s="67" t="str">
        <f>IF(VLOOKUP(A630,入力シート❷!A:AF,30,FALSE)="","",VLOOKUP(A630,入力シート❷!A:AF,30,FALSE))</f>
        <v/>
      </c>
      <c r="AA636" s="67" t="str">
        <f>IF(VLOOKUP(A630,入力シート❷!A:AF,31,FALSE)="","",VLOOKUP(A630,入力シート❷!A:AF,31,FALSE))</f>
        <v/>
      </c>
      <c r="AB636" s="67" t="str">
        <f>IF(VLOOKUP(A630,入力シート❷!A:AF,32,FALSE)="","",VLOOKUP(A630,入力シート❷!A:AF,32,FALSE))</f>
        <v/>
      </c>
      <c r="AC636" s="69"/>
      <c r="AD636" s="83"/>
      <c r="AE636" s="83"/>
      <c r="AF636" s="83"/>
      <c r="AG636" s="84"/>
      <c r="AH636" s="165"/>
    </row>
    <row r="637" spans="1:34" ht="6" customHeight="1" thickBot="1">
      <c r="A637" s="249"/>
      <c r="B637" s="294"/>
      <c r="C637" s="297"/>
      <c r="D637" s="300"/>
      <c r="E637" s="251"/>
      <c r="F637" s="254"/>
      <c r="G637" s="254"/>
      <c r="H637" s="257"/>
      <c r="I637" s="294"/>
      <c r="J637" s="297"/>
      <c r="K637" s="300"/>
      <c r="L637" s="262"/>
      <c r="M637" s="263"/>
      <c r="N637" s="263"/>
      <c r="O637" s="264"/>
      <c r="P637" s="115"/>
      <c r="Q637" s="115"/>
      <c r="R637" s="115"/>
      <c r="S637" s="115"/>
      <c r="T637" s="127"/>
      <c r="U637" s="17"/>
      <c r="V637" s="137"/>
      <c r="W637" s="129"/>
      <c r="X637" s="75"/>
      <c r="Y637" s="67"/>
      <c r="Z637" s="67"/>
      <c r="AA637" s="67"/>
      <c r="AB637" s="67"/>
      <c r="AC637" s="69"/>
      <c r="AD637" s="83"/>
      <c r="AE637" s="83"/>
      <c r="AF637" s="83"/>
      <c r="AG637" s="84"/>
      <c r="AH637" s="166"/>
    </row>
    <row r="638" spans="1:34" ht="6" customHeight="1" thickBot="1">
      <c r="A638" s="249"/>
      <c r="B638" s="294"/>
      <c r="C638" s="297"/>
      <c r="D638" s="300"/>
      <c r="E638" s="251"/>
      <c r="F638" s="254"/>
      <c r="G638" s="254"/>
      <c r="H638" s="257"/>
      <c r="I638" s="294"/>
      <c r="J638" s="297"/>
      <c r="K638" s="300"/>
      <c r="L638" s="262"/>
      <c r="M638" s="263"/>
      <c r="N638" s="263"/>
      <c r="O638" s="264"/>
      <c r="P638" s="107" t="str">
        <f>IF(VLOOKUP(A630,入力シート❷!A:U,14,FALSE)="","",VLOOKUP(A630,入力シート❷!A:U,14,FALSE))</f>
        <v/>
      </c>
      <c r="Q638" s="107" t="str">
        <f>IF(VLOOKUP(A630,入力シート❷!A:U,15,FALSE)="","",VLOOKUP(A630,入力シート❷!A:U,15,FALSE))</f>
        <v/>
      </c>
      <c r="R638" s="107" t="str">
        <f>IF(VLOOKUP(A630,入力シート❷!A:U,16,FALSE)="","",VLOOKUP(A630,入力シート❷!A:U,16,FALSE))</f>
        <v/>
      </c>
      <c r="S638" s="107" t="str">
        <f>IF(VLOOKUP(A630,入力シート❷!A:U,17,FALSE)="","",VLOOKUP(A630,入力シート❷!A:U,17,FALSE))</f>
        <v/>
      </c>
      <c r="T638" s="127"/>
      <c r="U638" s="17"/>
      <c r="V638" s="123" t="s">
        <v>10</v>
      </c>
      <c r="W638" s="120" t="str">
        <f>IF(VLOOKUP(A630,入力シート❷!A:U,21,FALSE)="","",VLOOKUP(A630,入力シート❷!A:U,21,FALSE))</f>
        <v/>
      </c>
      <c r="X638" s="75"/>
      <c r="Y638" s="67"/>
      <c r="Z638" s="67"/>
      <c r="AA638" s="67"/>
      <c r="AB638" s="67"/>
      <c r="AC638" s="69"/>
      <c r="AD638" s="83"/>
      <c r="AE638" s="83"/>
      <c r="AF638" s="83"/>
      <c r="AG638" s="84"/>
      <c r="AH638" s="167" t="s">
        <v>15</v>
      </c>
    </row>
    <row r="639" spans="1:34" ht="6" customHeight="1" thickBot="1">
      <c r="A639" s="249"/>
      <c r="B639" s="294"/>
      <c r="C639" s="297"/>
      <c r="D639" s="300"/>
      <c r="E639" s="251"/>
      <c r="F639" s="254"/>
      <c r="G639" s="254"/>
      <c r="H639" s="257"/>
      <c r="I639" s="294"/>
      <c r="J639" s="297"/>
      <c r="K639" s="300"/>
      <c r="L639" s="262"/>
      <c r="M639" s="263"/>
      <c r="N639" s="263"/>
      <c r="O639" s="264"/>
      <c r="P639" s="107"/>
      <c r="Q639" s="107"/>
      <c r="R639" s="107"/>
      <c r="S639" s="107"/>
      <c r="T639" s="111" t="str">
        <f>VLOOKUP(A630,■■■!A:BN,66)</f>
        <v/>
      </c>
      <c r="U639" s="118">
        <f>VLOOKUP(A630,■■■!A:BA,53)</f>
        <v>0</v>
      </c>
      <c r="V639" s="124"/>
      <c r="W639" s="121"/>
      <c r="X639" s="75"/>
      <c r="Y639" s="67"/>
      <c r="Z639" s="67"/>
      <c r="AA639" s="67"/>
      <c r="AB639" s="67"/>
      <c r="AC639" s="69"/>
      <c r="AD639" s="83"/>
      <c r="AE639" s="83"/>
      <c r="AF639" s="83"/>
      <c r="AG639" s="84"/>
      <c r="AH639" s="165"/>
    </row>
    <row r="640" spans="1:34" ht="6" customHeight="1" thickBot="1">
      <c r="A640" s="249"/>
      <c r="B640" s="294"/>
      <c r="C640" s="297"/>
      <c r="D640" s="300"/>
      <c r="E640" s="251"/>
      <c r="F640" s="254"/>
      <c r="G640" s="254"/>
      <c r="H640" s="257"/>
      <c r="I640" s="294"/>
      <c r="J640" s="297"/>
      <c r="K640" s="300"/>
      <c r="L640" s="262"/>
      <c r="M640" s="263"/>
      <c r="N640" s="263"/>
      <c r="O640" s="264"/>
      <c r="P640" s="107"/>
      <c r="Q640" s="107"/>
      <c r="R640" s="107"/>
      <c r="S640" s="107"/>
      <c r="T640" s="111"/>
      <c r="U640" s="118"/>
      <c r="V640" s="124"/>
      <c r="W640" s="121"/>
      <c r="X640" s="75"/>
      <c r="Y640" s="67"/>
      <c r="Z640" s="67"/>
      <c r="AA640" s="67"/>
      <c r="AB640" s="67"/>
      <c r="AC640" s="69"/>
      <c r="AD640" s="83"/>
      <c r="AE640" s="83"/>
      <c r="AF640" s="83"/>
      <c r="AG640" s="84"/>
      <c r="AH640" s="165"/>
    </row>
    <row r="641" spans="1:34" ht="6" customHeight="1" thickBot="1">
      <c r="A641" s="249"/>
      <c r="B641" s="295"/>
      <c r="C641" s="298"/>
      <c r="D641" s="301"/>
      <c r="E641" s="252"/>
      <c r="F641" s="255"/>
      <c r="G641" s="255"/>
      <c r="H641" s="258"/>
      <c r="I641" s="295"/>
      <c r="J641" s="298"/>
      <c r="K641" s="301"/>
      <c r="L641" s="265"/>
      <c r="M641" s="266"/>
      <c r="N641" s="266"/>
      <c r="O641" s="267"/>
      <c r="P641" s="108"/>
      <c r="Q641" s="108"/>
      <c r="R641" s="108"/>
      <c r="S641" s="108"/>
      <c r="T641" s="112"/>
      <c r="U641" s="119"/>
      <c r="V641" s="125"/>
      <c r="W641" s="122"/>
      <c r="X641" s="76"/>
      <c r="Y641" s="68"/>
      <c r="Z641" s="68"/>
      <c r="AA641" s="68"/>
      <c r="AB641" s="68"/>
      <c r="AC641" s="70"/>
      <c r="AD641" s="85"/>
      <c r="AE641" s="85"/>
      <c r="AF641" s="85"/>
      <c r="AG641" s="86"/>
      <c r="AH641" s="168"/>
    </row>
    <row r="642" spans="1:34" ht="6" customHeight="1">
      <c r="AF642" s="291"/>
      <c r="AG642" s="291"/>
      <c r="AH642" s="291"/>
    </row>
    <row r="643" spans="1:34" ht="6" customHeight="1" thickBot="1">
      <c r="A643" s="332" t="s">
        <v>159</v>
      </c>
      <c r="B643" s="332"/>
      <c r="C643" s="332"/>
      <c r="D643" s="332"/>
      <c r="E643" s="332"/>
      <c r="F643" s="332"/>
      <c r="G643" s="332"/>
      <c r="H643" s="332"/>
      <c r="I643" s="332"/>
      <c r="J643" s="332"/>
      <c r="K643" s="332"/>
      <c r="L643" s="290" t="s">
        <v>16</v>
      </c>
      <c r="M643" s="302" t="str">
        <f>IF(入力シート❶!$B$1="","入力シート❶に入力",入力シート❶!$B$1)</f>
        <v>入力シート❶に入力</v>
      </c>
      <c r="N643" s="303"/>
      <c r="O643" s="304"/>
      <c r="P643" s="141" t="str">
        <f>IF(入力シート❶!$B$2="","入力シート❶に入力",入力シート❶!$B$2)</f>
        <v>入力シート❶に入力</v>
      </c>
      <c r="Q643" s="142"/>
      <c r="R643" s="142"/>
      <c r="S643" s="142"/>
      <c r="T643" s="142"/>
      <c r="U643" s="143"/>
      <c r="V643" s="140" t="s">
        <v>18</v>
      </c>
      <c r="W643" s="88" t="str">
        <f>IF(入力シート❶!$B$3="","入力シート❶に入力",入力シート❶!$B$3)</f>
        <v>入力シート❶に入力</v>
      </c>
      <c r="X643" s="88"/>
      <c r="Y643" s="88"/>
      <c r="Z643" s="88"/>
      <c r="AA643" s="88"/>
      <c r="AB643" s="88"/>
      <c r="AC643" s="88"/>
      <c r="AD643" s="88"/>
      <c r="AE643" s="88"/>
      <c r="AF643" s="292"/>
      <c r="AG643" s="292"/>
      <c r="AH643" s="292"/>
    </row>
    <row r="644" spans="1:34" ht="6" customHeight="1">
      <c r="A644" s="332"/>
      <c r="B644" s="332"/>
      <c r="C644" s="332"/>
      <c r="D644" s="332"/>
      <c r="E644" s="332"/>
      <c r="F644" s="332"/>
      <c r="G644" s="332"/>
      <c r="H644" s="332"/>
      <c r="I644" s="332"/>
      <c r="J644" s="332"/>
      <c r="K644" s="332"/>
      <c r="L644" s="290"/>
      <c r="M644" s="305"/>
      <c r="N644" s="79"/>
      <c r="O644" s="306"/>
      <c r="P644" s="144"/>
      <c r="Q644" s="140"/>
      <c r="R644" s="140"/>
      <c r="S644" s="140"/>
      <c r="T644" s="140"/>
      <c r="U644" s="145"/>
      <c r="V644" s="79"/>
      <c r="W644" s="88"/>
      <c r="X644" s="88"/>
      <c r="Y644" s="88"/>
      <c r="Z644" s="88"/>
      <c r="AA644" s="88"/>
      <c r="AB644" s="88"/>
      <c r="AC644" s="88"/>
      <c r="AD644" s="88"/>
      <c r="AE644" s="88"/>
      <c r="AG644" s="310" t="s">
        <v>19</v>
      </c>
      <c r="AH644" s="311"/>
    </row>
    <row r="645" spans="1:34" ht="6" customHeight="1">
      <c r="A645" s="332"/>
      <c r="B645" s="332"/>
      <c r="C645" s="332"/>
      <c r="D645" s="332"/>
      <c r="E645" s="332"/>
      <c r="F645" s="332"/>
      <c r="G645" s="332"/>
      <c r="H645" s="332"/>
      <c r="I645" s="332"/>
      <c r="J645" s="332"/>
      <c r="K645" s="332"/>
      <c r="L645" s="290"/>
      <c r="M645" s="305"/>
      <c r="N645" s="79"/>
      <c r="O645" s="306"/>
      <c r="P645" s="144"/>
      <c r="Q645" s="140"/>
      <c r="R645" s="140"/>
      <c r="S645" s="140"/>
      <c r="T645" s="140"/>
      <c r="U645" s="145"/>
      <c r="V645" s="79"/>
      <c r="W645" s="88"/>
      <c r="X645" s="88"/>
      <c r="Y645" s="88"/>
      <c r="Z645" s="88"/>
      <c r="AA645" s="88"/>
      <c r="AB645" s="88"/>
      <c r="AC645" s="88"/>
      <c r="AD645" s="88"/>
      <c r="AE645" s="88"/>
      <c r="AG645" s="312"/>
      <c r="AH645" s="313"/>
    </row>
    <row r="646" spans="1:34" ht="6" customHeight="1">
      <c r="A646" s="332"/>
      <c r="B646" s="332"/>
      <c r="C646" s="332"/>
      <c r="D646" s="332"/>
      <c r="E646" s="332"/>
      <c r="F646" s="332"/>
      <c r="G646" s="332"/>
      <c r="H646" s="332"/>
      <c r="I646" s="332"/>
      <c r="J646" s="332"/>
      <c r="K646" s="332"/>
      <c r="L646" s="290"/>
      <c r="M646" s="307"/>
      <c r="N646" s="308"/>
      <c r="O646" s="309"/>
      <c r="P646" s="146"/>
      <c r="Q646" s="147"/>
      <c r="R646" s="147"/>
      <c r="S646" s="147"/>
      <c r="T646" s="147"/>
      <c r="U646" s="148"/>
      <c r="V646" s="79"/>
      <c r="W646" s="88"/>
      <c r="X646" s="88"/>
      <c r="Y646" s="88"/>
      <c r="Z646" s="88"/>
      <c r="AA646" s="88"/>
      <c r="AB646" s="88"/>
      <c r="AC646" s="88"/>
      <c r="AD646" s="88"/>
      <c r="AE646" s="88"/>
      <c r="AG646" s="312"/>
      <c r="AH646" s="313"/>
    </row>
    <row r="647" spans="1:34" ht="6" customHeight="1">
      <c r="A647" s="332"/>
      <c r="B647" s="332"/>
      <c r="C647" s="332"/>
      <c r="D647" s="332"/>
      <c r="E647" s="332"/>
      <c r="F647" s="332"/>
      <c r="G647" s="332"/>
      <c r="H647" s="332"/>
      <c r="I647" s="332"/>
      <c r="J647" s="332"/>
      <c r="K647" s="332"/>
      <c r="L647" s="9"/>
      <c r="M647" s="9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29"/>
      <c r="AB647" s="35"/>
      <c r="AC647" s="10"/>
      <c r="AD647" s="10"/>
      <c r="AE647" s="10"/>
      <c r="AG647" s="312"/>
      <c r="AH647" s="313"/>
    </row>
    <row r="648" spans="1:34" ht="6" customHeight="1">
      <c r="A648" s="332"/>
      <c r="B648" s="332"/>
      <c r="C648" s="332"/>
      <c r="D648" s="332"/>
      <c r="E648" s="332"/>
      <c r="F648" s="332"/>
      <c r="G648" s="332"/>
      <c r="H648" s="332"/>
      <c r="I648" s="332"/>
      <c r="J648" s="332"/>
      <c r="K648" s="332"/>
      <c r="L648" s="290" t="s">
        <v>17</v>
      </c>
      <c r="M648" s="287" t="str">
        <f>IF(入力シート❶!$B$4="","入力シート❶に入力",入力シート❶!$B$4)</f>
        <v>入力シート❶に入力</v>
      </c>
      <c r="N648" s="287"/>
      <c r="O648" s="287"/>
      <c r="P648" s="287"/>
      <c r="Q648" s="288" t="s">
        <v>20</v>
      </c>
      <c r="R648" s="2"/>
      <c r="S648" s="2"/>
      <c r="T648" s="289" t="s">
        <v>40</v>
      </c>
      <c r="U648" s="289"/>
      <c r="V648" s="289"/>
      <c r="W648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648" s="316"/>
      <c r="Y648" s="316"/>
      <c r="Z648" s="316"/>
      <c r="AA648" s="316"/>
      <c r="AB648" s="316"/>
      <c r="AC648" s="316"/>
      <c r="AD648" s="3"/>
      <c r="AE648" s="3"/>
      <c r="AG648" s="312"/>
      <c r="AH648" s="313"/>
    </row>
    <row r="649" spans="1:34" ht="6" customHeight="1">
      <c r="A649" s="332"/>
      <c r="B649" s="332"/>
      <c r="C649" s="332"/>
      <c r="D649" s="332"/>
      <c r="E649" s="332"/>
      <c r="F649" s="332"/>
      <c r="G649" s="332"/>
      <c r="H649" s="332"/>
      <c r="I649" s="332"/>
      <c r="J649" s="332"/>
      <c r="K649" s="332"/>
      <c r="L649" s="290"/>
      <c r="M649" s="287"/>
      <c r="N649" s="287"/>
      <c r="O649" s="287"/>
      <c r="P649" s="287"/>
      <c r="Q649" s="288"/>
      <c r="R649" s="2"/>
      <c r="S649" s="2"/>
      <c r="T649" s="289"/>
      <c r="U649" s="289"/>
      <c r="V649" s="289"/>
      <c r="W649" s="316"/>
      <c r="X649" s="316"/>
      <c r="Y649" s="316"/>
      <c r="Z649" s="316"/>
      <c r="AA649" s="316"/>
      <c r="AB649" s="316"/>
      <c r="AC649" s="316"/>
      <c r="AD649" s="3"/>
      <c r="AE649" s="3"/>
      <c r="AG649" s="312"/>
      <c r="AH649" s="313"/>
    </row>
    <row r="650" spans="1:34" ht="6" customHeight="1">
      <c r="A650" s="332"/>
      <c r="B650" s="332"/>
      <c r="C650" s="332"/>
      <c r="D650" s="332"/>
      <c r="E650" s="332"/>
      <c r="F650" s="332"/>
      <c r="G650" s="332"/>
      <c r="H650" s="332"/>
      <c r="I650" s="332"/>
      <c r="J650" s="332"/>
      <c r="K650" s="332"/>
      <c r="L650" s="290"/>
      <c r="M650" s="287"/>
      <c r="N650" s="287"/>
      <c r="O650" s="287"/>
      <c r="P650" s="287"/>
      <c r="Q650" s="288"/>
      <c r="R650" s="2"/>
      <c r="S650" s="2"/>
      <c r="T650" s="289"/>
      <c r="U650" s="289"/>
      <c r="V650" s="289"/>
      <c r="W650" s="316"/>
      <c r="X650" s="316"/>
      <c r="Y650" s="316"/>
      <c r="Z650" s="316"/>
      <c r="AA650" s="316"/>
      <c r="AB650" s="316"/>
      <c r="AC650" s="316"/>
      <c r="AD650" s="3"/>
      <c r="AE650" s="3"/>
      <c r="AG650" s="312"/>
      <c r="AH650" s="313"/>
    </row>
    <row r="651" spans="1:34" ht="6" customHeight="1" thickBot="1">
      <c r="A651" s="332"/>
      <c r="B651" s="332"/>
      <c r="C651" s="332"/>
      <c r="D651" s="332"/>
      <c r="E651" s="332"/>
      <c r="F651" s="332"/>
      <c r="G651" s="332"/>
      <c r="H651" s="332"/>
      <c r="I651" s="332"/>
      <c r="J651" s="332"/>
      <c r="K651" s="332"/>
      <c r="L651" s="290"/>
      <c r="M651" s="287"/>
      <c r="N651" s="287"/>
      <c r="O651" s="287"/>
      <c r="P651" s="287"/>
      <c r="Q651" s="288"/>
      <c r="R651" s="2"/>
      <c r="S651" s="2"/>
      <c r="T651" s="289"/>
      <c r="U651" s="289"/>
      <c r="V651" s="289"/>
      <c r="W651" s="316"/>
      <c r="X651" s="316"/>
      <c r="Y651" s="316"/>
      <c r="Z651" s="316"/>
      <c r="AA651" s="316"/>
      <c r="AB651" s="316"/>
      <c r="AC651" s="316"/>
      <c r="AD651" s="3"/>
      <c r="AE651" s="3"/>
      <c r="AG651" s="314"/>
      <c r="AH651" s="315"/>
    </row>
    <row r="652" spans="1:34" ht="6" customHeight="1">
      <c r="A652" s="199" t="s">
        <v>117</v>
      </c>
      <c r="B652" s="199"/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201" t="s">
        <v>24</v>
      </c>
      <c r="T652" s="201"/>
      <c r="U652" s="201"/>
      <c r="V652" s="201"/>
      <c r="W652" s="201"/>
      <c r="X652" s="201"/>
      <c r="Y652" s="201"/>
      <c r="Z652" s="201"/>
      <c r="AA652" s="30"/>
      <c r="AB652" s="33"/>
      <c r="AC652" s="79" t="s">
        <v>22</v>
      </c>
      <c r="AD652" s="79"/>
      <c r="AE652" s="79"/>
      <c r="AF652" s="160" t="s">
        <v>23</v>
      </c>
      <c r="AG652" s="160"/>
      <c r="AH652" s="160"/>
    </row>
    <row r="653" spans="1:34" ht="6" customHeight="1">
      <c r="A653" s="199"/>
      <c r="B653" s="199"/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201"/>
      <c r="T653" s="201"/>
      <c r="U653" s="201"/>
      <c r="V653" s="201"/>
      <c r="W653" s="201"/>
      <c r="X653" s="201"/>
      <c r="Y653" s="201"/>
      <c r="Z653" s="201"/>
      <c r="AA653" s="30"/>
      <c r="AB653" s="33"/>
      <c r="AC653" s="79"/>
      <c r="AD653" s="79"/>
      <c r="AE653" s="79"/>
      <c r="AF653" s="160"/>
      <c r="AG653" s="160"/>
      <c r="AH653" s="160"/>
    </row>
    <row r="654" spans="1:34" ht="6" customHeight="1" thickBot="1">
      <c r="A654" s="200"/>
      <c r="B654" s="200"/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2"/>
      <c r="T654" s="202"/>
      <c r="U654" s="202"/>
      <c r="V654" s="202"/>
      <c r="W654" s="202"/>
      <c r="X654" s="202"/>
      <c r="Y654" s="202"/>
      <c r="Z654" s="202"/>
      <c r="AA654" s="31"/>
      <c r="AB654" s="34"/>
      <c r="AC654" s="80"/>
      <c r="AD654" s="80"/>
      <c r="AE654" s="80"/>
      <c r="AF654" s="161"/>
      <c r="AG654" s="161"/>
      <c r="AH654" s="161"/>
    </row>
    <row r="655" spans="1:34" ht="6" customHeight="1" thickBot="1">
      <c r="A655" s="203"/>
      <c r="B655" s="98" t="s">
        <v>57</v>
      </c>
      <c r="C655" s="99"/>
      <c r="D655" s="100"/>
      <c r="E655" s="204" t="s">
        <v>58</v>
      </c>
      <c r="F655" s="92"/>
      <c r="G655" s="92"/>
      <c r="H655" s="205"/>
      <c r="I655" s="98" t="s">
        <v>59</v>
      </c>
      <c r="J655" s="99"/>
      <c r="K655" s="100"/>
      <c r="L655" s="98" t="s">
        <v>60</v>
      </c>
      <c r="M655" s="207"/>
      <c r="N655" s="207"/>
      <c r="O655" s="189"/>
      <c r="P655" s="149" t="s">
        <v>61</v>
      </c>
      <c r="Q655" s="150"/>
      <c r="R655" s="150"/>
      <c r="S655" s="150"/>
      <c r="T655" s="150"/>
      <c r="U655" s="150"/>
      <c r="V655" s="98" t="s">
        <v>62</v>
      </c>
      <c r="W655" s="189"/>
      <c r="X655" s="98" t="s">
        <v>63</v>
      </c>
      <c r="Y655" s="99"/>
      <c r="Z655" s="99"/>
      <c r="AA655" s="99"/>
      <c r="AB655" s="99"/>
      <c r="AC655" s="100"/>
      <c r="AD655" s="98" t="s">
        <v>89</v>
      </c>
      <c r="AE655" s="99"/>
      <c r="AF655" s="99"/>
      <c r="AG655" s="100"/>
      <c r="AH655" s="169"/>
    </row>
    <row r="656" spans="1:34" ht="6" customHeight="1" thickBot="1">
      <c r="A656" s="203"/>
      <c r="B656" s="101"/>
      <c r="C656" s="102"/>
      <c r="D656" s="103"/>
      <c r="E656" s="89"/>
      <c r="F656" s="71"/>
      <c r="G656" s="71"/>
      <c r="H656" s="206"/>
      <c r="I656" s="101"/>
      <c r="J656" s="102"/>
      <c r="K656" s="103"/>
      <c r="L656" s="190"/>
      <c r="M656" s="208"/>
      <c r="N656" s="208"/>
      <c r="O656" s="191"/>
      <c r="P656" s="151"/>
      <c r="Q656" s="151"/>
      <c r="R656" s="151"/>
      <c r="S656" s="151"/>
      <c r="T656" s="151"/>
      <c r="U656" s="151"/>
      <c r="V656" s="190"/>
      <c r="W656" s="191"/>
      <c r="X656" s="101"/>
      <c r="Y656" s="102"/>
      <c r="Z656" s="102"/>
      <c r="AA656" s="102"/>
      <c r="AB656" s="102"/>
      <c r="AC656" s="103"/>
      <c r="AD656" s="101"/>
      <c r="AE656" s="102"/>
      <c r="AF656" s="102"/>
      <c r="AG656" s="103"/>
      <c r="AH656" s="170"/>
    </row>
    <row r="657" spans="1:34" ht="6" customHeight="1" thickBot="1">
      <c r="A657" s="203"/>
      <c r="B657" s="101"/>
      <c r="C657" s="102"/>
      <c r="D657" s="103"/>
      <c r="E657" s="89"/>
      <c r="F657" s="71"/>
      <c r="G657" s="71"/>
      <c r="H657" s="206"/>
      <c r="I657" s="101"/>
      <c r="J657" s="102"/>
      <c r="K657" s="103"/>
      <c r="L657" s="190"/>
      <c r="M657" s="208"/>
      <c r="N657" s="208"/>
      <c r="O657" s="191"/>
      <c r="P657" s="152"/>
      <c r="Q657" s="152"/>
      <c r="R657" s="152"/>
      <c r="S657" s="152"/>
      <c r="T657" s="152"/>
      <c r="U657" s="152"/>
      <c r="V657" s="190"/>
      <c r="W657" s="191"/>
      <c r="X657" s="101"/>
      <c r="Y657" s="102"/>
      <c r="Z657" s="102"/>
      <c r="AA657" s="102"/>
      <c r="AB657" s="102"/>
      <c r="AC657" s="103"/>
      <c r="AD657" s="101"/>
      <c r="AE657" s="102"/>
      <c r="AF657" s="102"/>
      <c r="AG657" s="103"/>
      <c r="AH657" s="170"/>
    </row>
    <row r="658" spans="1:34" ht="6" customHeight="1" thickBot="1">
      <c r="A658" s="203"/>
      <c r="B658" s="101"/>
      <c r="C658" s="102"/>
      <c r="D658" s="103"/>
      <c r="E658" s="89"/>
      <c r="F658" s="71"/>
      <c r="G658" s="71"/>
      <c r="H658" s="206"/>
      <c r="I658" s="101"/>
      <c r="J658" s="102"/>
      <c r="K658" s="103"/>
      <c r="L658" s="190"/>
      <c r="M658" s="208"/>
      <c r="N658" s="208"/>
      <c r="O658" s="191"/>
      <c r="P658" s="152"/>
      <c r="Q658" s="152"/>
      <c r="R658" s="152"/>
      <c r="S658" s="152"/>
      <c r="T658" s="152"/>
      <c r="U658" s="152"/>
      <c r="V658" s="190"/>
      <c r="W658" s="191"/>
      <c r="X658" s="101"/>
      <c r="Y658" s="102"/>
      <c r="Z658" s="102"/>
      <c r="AA658" s="102"/>
      <c r="AB658" s="102"/>
      <c r="AC658" s="103"/>
      <c r="AD658" s="101"/>
      <c r="AE658" s="102"/>
      <c r="AF658" s="102"/>
      <c r="AG658" s="103"/>
      <c r="AH658" s="170"/>
    </row>
    <row r="659" spans="1:34" ht="6" customHeight="1" thickBot="1">
      <c r="A659" s="203"/>
      <c r="B659" s="101"/>
      <c r="C659" s="102"/>
      <c r="D659" s="103"/>
      <c r="E659" s="89"/>
      <c r="F659" s="71"/>
      <c r="G659" s="71"/>
      <c r="H659" s="206"/>
      <c r="I659" s="101"/>
      <c r="J659" s="102"/>
      <c r="K659" s="103"/>
      <c r="L659" s="190"/>
      <c r="M659" s="208"/>
      <c r="N659" s="208"/>
      <c r="O659" s="191"/>
      <c r="P659" s="152"/>
      <c r="Q659" s="152"/>
      <c r="R659" s="152"/>
      <c r="S659" s="152"/>
      <c r="T659" s="152"/>
      <c r="U659" s="152"/>
      <c r="V659" s="190"/>
      <c r="W659" s="191"/>
      <c r="X659" s="101"/>
      <c r="Y659" s="102"/>
      <c r="Z659" s="102"/>
      <c r="AA659" s="102"/>
      <c r="AB659" s="102"/>
      <c r="AC659" s="103"/>
      <c r="AD659" s="101"/>
      <c r="AE659" s="102"/>
      <c r="AF659" s="102"/>
      <c r="AG659" s="103"/>
      <c r="AH659" s="170"/>
    </row>
    <row r="660" spans="1:34" ht="6" customHeight="1" thickBot="1">
      <c r="A660" s="203"/>
      <c r="B660" s="101"/>
      <c r="C660" s="102"/>
      <c r="D660" s="103"/>
      <c r="E660" s="178" t="s">
        <v>21</v>
      </c>
      <c r="F660" s="179"/>
      <c r="G660" s="180"/>
      <c r="H660" s="175" t="s">
        <v>107</v>
      </c>
      <c r="I660" s="101"/>
      <c r="J660" s="102"/>
      <c r="K660" s="103"/>
      <c r="L660" s="190"/>
      <c r="M660" s="208"/>
      <c r="N660" s="208"/>
      <c r="O660" s="191"/>
      <c r="P660" s="152"/>
      <c r="Q660" s="152"/>
      <c r="R660" s="152"/>
      <c r="S660" s="152"/>
      <c r="T660" s="152"/>
      <c r="U660" s="152"/>
      <c r="V660" s="190"/>
      <c r="W660" s="191"/>
      <c r="X660" s="101"/>
      <c r="Y660" s="102"/>
      <c r="Z660" s="102"/>
      <c r="AA660" s="102"/>
      <c r="AB660" s="102"/>
      <c r="AC660" s="103"/>
      <c r="AD660" s="101"/>
      <c r="AE660" s="102"/>
      <c r="AF660" s="102"/>
      <c r="AG660" s="103"/>
      <c r="AH660" s="170"/>
    </row>
    <row r="661" spans="1:34" ht="6" customHeight="1" thickBot="1">
      <c r="A661" s="203"/>
      <c r="B661" s="101"/>
      <c r="C661" s="102"/>
      <c r="D661" s="103"/>
      <c r="E661" s="181"/>
      <c r="F661" s="182"/>
      <c r="G661" s="183"/>
      <c r="H661" s="176"/>
      <c r="I661" s="101"/>
      <c r="J661" s="102"/>
      <c r="K661" s="103"/>
      <c r="L661" s="190"/>
      <c r="M661" s="208"/>
      <c r="N661" s="208"/>
      <c r="O661" s="191"/>
      <c r="P661" s="152"/>
      <c r="Q661" s="152"/>
      <c r="R661" s="152"/>
      <c r="S661" s="152"/>
      <c r="T661" s="152"/>
      <c r="U661" s="152"/>
      <c r="V661" s="190"/>
      <c r="W661" s="191"/>
      <c r="X661" s="101"/>
      <c r="Y661" s="102"/>
      <c r="Z661" s="102"/>
      <c r="AA661" s="102"/>
      <c r="AB661" s="102"/>
      <c r="AC661" s="103"/>
      <c r="AD661" s="101"/>
      <c r="AE661" s="102"/>
      <c r="AF661" s="102"/>
      <c r="AG661" s="103"/>
      <c r="AH661" s="170"/>
    </row>
    <row r="662" spans="1:34" ht="6" customHeight="1" thickBot="1">
      <c r="A662" s="203"/>
      <c r="B662" s="104"/>
      <c r="C662" s="105"/>
      <c r="D662" s="106"/>
      <c r="E662" s="184"/>
      <c r="F662" s="185"/>
      <c r="G662" s="186"/>
      <c r="H662" s="177"/>
      <c r="I662" s="104"/>
      <c r="J662" s="105"/>
      <c r="K662" s="106"/>
      <c r="L662" s="209"/>
      <c r="M662" s="210"/>
      <c r="N662" s="210"/>
      <c r="O662" s="211"/>
      <c r="P662" s="152"/>
      <c r="Q662" s="152"/>
      <c r="R662" s="152"/>
      <c r="S662" s="152"/>
      <c r="T662" s="152"/>
      <c r="U662" s="152"/>
      <c r="V662" s="190"/>
      <c r="W662" s="191"/>
      <c r="X662" s="104"/>
      <c r="Y662" s="105"/>
      <c r="Z662" s="105"/>
      <c r="AA662" s="105"/>
      <c r="AB662" s="105"/>
      <c r="AC662" s="106"/>
      <c r="AD662" s="104"/>
      <c r="AE662" s="105"/>
      <c r="AF662" s="105"/>
      <c r="AG662" s="106"/>
      <c r="AH662" s="171"/>
    </row>
    <row r="663" spans="1:34" ht="6" customHeight="1" thickBot="1">
      <c r="A663" s="192" t="s">
        <v>41</v>
      </c>
      <c r="B663" s="323" t="s">
        <v>102</v>
      </c>
      <c r="C663" s="326" t="s">
        <v>65</v>
      </c>
      <c r="D663" s="329" t="s">
        <v>65</v>
      </c>
      <c r="E663" s="193" t="s">
        <v>108</v>
      </c>
      <c r="F663" s="196"/>
      <c r="G663" s="196"/>
      <c r="H663" s="213"/>
      <c r="I663" s="323"/>
      <c r="J663" s="326" t="s">
        <v>64</v>
      </c>
      <c r="K663" s="329" t="s">
        <v>65</v>
      </c>
      <c r="L663" s="216" t="s">
        <v>13</v>
      </c>
      <c r="M663" s="217"/>
      <c r="N663" s="222" t="s">
        <v>56</v>
      </c>
      <c r="O663" s="225"/>
      <c r="P663" s="109" t="s">
        <v>0</v>
      </c>
      <c r="Q663" s="109" t="s">
        <v>1</v>
      </c>
      <c r="R663" s="109" t="s">
        <v>2</v>
      </c>
      <c r="S663" s="109" t="s">
        <v>3</v>
      </c>
      <c r="T663" s="109" t="s">
        <v>6</v>
      </c>
      <c r="U663" s="109" t="s">
        <v>7</v>
      </c>
      <c r="V663" s="130" t="s">
        <v>8</v>
      </c>
      <c r="W663" s="133">
        <v>1</v>
      </c>
      <c r="X663" s="91" t="s">
        <v>78</v>
      </c>
      <c r="Y663" s="92"/>
      <c r="Z663" s="92"/>
      <c r="AA663" s="93"/>
      <c r="AB663" s="36"/>
      <c r="AC663" s="205" t="s">
        <v>85</v>
      </c>
      <c r="AD663" s="317" t="s">
        <v>88</v>
      </c>
      <c r="AE663" s="317"/>
      <c r="AF663" s="317"/>
      <c r="AG663" s="318"/>
      <c r="AH663" s="162" t="s">
        <v>15</v>
      </c>
    </row>
    <row r="664" spans="1:34" ht="6" customHeight="1" thickBot="1">
      <c r="A664" s="192"/>
      <c r="B664" s="324"/>
      <c r="C664" s="327"/>
      <c r="D664" s="330"/>
      <c r="E664" s="194"/>
      <c r="F664" s="197"/>
      <c r="G664" s="197"/>
      <c r="H664" s="214"/>
      <c r="I664" s="324"/>
      <c r="J664" s="327"/>
      <c r="K664" s="330"/>
      <c r="L664" s="218"/>
      <c r="M664" s="219"/>
      <c r="N664" s="223"/>
      <c r="O664" s="226"/>
      <c r="P664" s="110"/>
      <c r="Q664" s="110"/>
      <c r="R664" s="110"/>
      <c r="S664" s="110"/>
      <c r="T664" s="110"/>
      <c r="U664" s="110"/>
      <c r="V664" s="131"/>
      <c r="W664" s="134"/>
      <c r="X664" s="89"/>
      <c r="Y664" s="71"/>
      <c r="Z664" s="71"/>
      <c r="AA664" s="94"/>
      <c r="AB664" s="37"/>
      <c r="AC664" s="206"/>
      <c r="AD664" s="319"/>
      <c r="AE664" s="319"/>
      <c r="AF664" s="319"/>
      <c r="AG664" s="320"/>
      <c r="AH664" s="163"/>
    </row>
    <row r="665" spans="1:34" ht="6" customHeight="1" thickBot="1">
      <c r="A665" s="192"/>
      <c r="B665" s="324"/>
      <c r="C665" s="327"/>
      <c r="D665" s="330"/>
      <c r="E665" s="194"/>
      <c r="F665" s="197"/>
      <c r="G665" s="197"/>
      <c r="H665" s="214"/>
      <c r="I665" s="324"/>
      <c r="J665" s="327"/>
      <c r="K665" s="330"/>
      <c r="L665" s="218"/>
      <c r="M665" s="219"/>
      <c r="N665" s="223"/>
      <c r="O665" s="226"/>
      <c r="P665" s="116">
        <v>5</v>
      </c>
      <c r="Q665" s="116">
        <v>4</v>
      </c>
      <c r="R665" s="116">
        <v>4</v>
      </c>
      <c r="S665" s="116">
        <v>4</v>
      </c>
      <c r="T665" s="116">
        <v>4</v>
      </c>
      <c r="U665" s="116">
        <v>21</v>
      </c>
      <c r="V665" s="131"/>
      <c r="W665" s="134"/>
      <c r="X665" s="89"/>
      <c r="Y665" s="71"/>
      <c r="Z665" s="71"/>
      <c r="AA665" s="94"/>
      <c r="AB665" s="37"/>
      <c r="AC665" s="206"/>
      <c r="AD665" s="319"/>
      <c r="AE665" s="319"/>
      <c r="AF665" s="319"/>
      <c r="AG665" s="320"/>
      <c r="AH665" s="163"/>
    </row>
    <row r="666" spans="1:34" ht="6" customHeight="1" thickBot="1">
      <c r="A666" s="192"/>
      <c r="B666" s="324"/>
      <c r="C666" s="327"/>
      <c r="D666" s="330"/>
      <c r="E666" s="194"/>
      <c r="F666" s="197"/>
      <c r="G666" s="197"/>
      <c r="H666" s="214"/>
      <c r="I666" s="324"/>
      <c r="J666" s="327"/>
      <c r="K666" s="330"/>
      <c r="L666" s="220"/>
      <c r="M666" s="221"/>
      <c r="N666" s="224"/>
      <c r="O666" s="227"/>
      <c r="P666" s="116"/>
      <c r="Q666" s="116"/>
      <c r="R666" s="116"/>
      <c r="S666" s="116"/>
      <c r="T666" s="116"/>
      <c r="U666" s="116"/>
      <c r="V666" s="132"/>
      <c r="W666" s="135"/>
      <c r="X666" s="89"/>
      <c r="Y666" s="71"/>
      <c r="Z666" s="71"/>
      <c r="AA666" s="94"/>
      <c r="AB666" s="37"/>
      <c r="AC666" s="206"/>
      <c r="AD666" s="319"/>
      <c r="AE666" s="319"/>
      <c r="AF666" s="319"/>
      <c r="AG666" s="320"/>
      <c r="AH666" s="163"/>
    </row>
    <row r="667" spans="1:34" ht="6" customHeight="1" thickBot="1">
      <c r="A667" s="192"/>
      <c r="B667" s="324"/>
      <c r="C667" s="327"/>
      <c r="D667" s="330"/>
      <c r="E667" s="194"/>
      <c r="F667" s="197"/>
      <c r="G667" s="197"/>
      <c r="H667" s="214"/>
      <c r="I667" s="324"/>
      <c r="J667" s="327"/>
      <c r="K667" s="330"/>
      <c r="L667" s="238" t="s">
        <v>14</v>
      </c>
      <c r="M667" s="239"/>
      <c r="N667" s="239"/>
      <c r="O667" s="240"/>
      <c r="P667" s="116"/>
      <c r="Q667" s="116"/>
      <c r="R667" s="116"/>
      <c r="S667" s="116"/>
      <c r="T667" s="116"/>
      <c r="U667" s="116"/>
      <c r="V667" s="247" t="s">
        <v>9</v>
      </c>
      <c r="W667" s="155">
        <v>0</v>
      </c>
      <c r="X667" s="89"/>
      <c r="Y667" s="71"/>
      <c r="Z667" s="71"/>
      <c r="AA667" s="94"/>
      <c r="AB667" s="37"/>
      <c r="AC667" s="206"/>
      <c r="AD667" s="319"/>
      <c r="AE667" s="319"/>
      <c r="AF667" s="319"/>
      <c r="AG667" s="320"/>
      <c r="AH667" s="172" t="s">
        <v>15</v>
      </c>
    </row>
    <row r="668" spans="1:34" ht="6" customHeight="1" thickBot="1">
      <c r="A668" s="192"/>
      <c r="B668" s="324"/>
      <c r="C668" s="327"/>
      <c r="D668" s="330"/>
      <c r="E668" s="194"/>
      <c r="F668" s="197"/>
      <c r="G668" s="197"/>
      <c r="H668" s="214"/>
      <c r="I668" s="324"/>
      <c r="J668" s="327"/>
      <c r="K668" s="330"/>
      <c r="L668" s="241"/>
      <c r="M668" s="242"/>
      <c r="N668" s="242"/>
      <c r="O668" s="243"/>
      <c r="P668" s="117"/>
      <c r="Q668" s="117"/>
      <c r="R668" s="117"/>
      <c r="S668" s="117"/>
      <c r="T668" s="117"/>
      <c r="U668" s="117"/>
      <c r="V668" s="131"/>
      <c r="W668" s="134"/>
      <c r="X668" s="89"/>
      <c r="Y668" s="71"/>
      <c r="Z668" s="71"/>
      <c r="AA668" s="95"/>
      <c r="AB668" s="38"/>
      <c r="AC668" s="206"/>
      <c r="AD668" s="319"/>
      <c r="AE668" s="319"/>
      <c r="AF668" s="319"/>
      <c r="AG668" s="320"/>
      <c r="AH668" s="173"/>
    </row>
    <row r="669" spans="1:34" ht="6" customHeight="1" thickBot="1">
      <c r="A669" s="192"/>
      <c r="B669" s="324"/>
      <c r="C669" s="327"/>
      <c r="D669" s="330"/>
      <c r="E669" s="194"/>
      <c r="F669" s="197"/>
      <c r="G669" s="197"/>
      <c r="H669" s="214"/>
      <c r="I669" s="324"/>
      <c r="J669" s="327"/>
      <c r="K669" s="330"/>
      <c r="L669" s="241"/>
      <c r="M669" s="242"/>
      <c r="N669" s="242"/>
      <c r="O669" s="243"/>
      <c r="P669" s="231" t="s">
        <v>4</v>
      </c>
      <c r="Q669" s="231" t="s">
        <v>5</v>
      </c>
      <c r="R669" s="231" t="s">
        <v>11</v>
      </c>
      <c r="S669" s="231" t="s">
        <v>12</v>
      </c>
      <c r="T669" s="232" t="s">
        <v>15</v>
      </c>
      <c r="U669" s="233"/>
      <c r="V669" s="131"/>
      <c r="W669" s="134"/>
      <c r="X669" s="89" t="s">
        <v>86</v>
      </c>
      <c r="Y669" s="71"/>
      <c r="Z669" s="71"/>
      <c r="AA669" s="96"/>
      <c r="AB669" s="42"/>
      <c r="AC669" s="73"/>
      <c r="AD669" s="319"/>
      <c r="AE669" s="319"/>
      <c r="AF669" s="319"/>
      <c r="AG669" s="320"/>
      <c r="AH669" s="173"/>
    </row>
    <row r="670" spans="1:34" ht="6" customHeight="1" thickBot="1">
      <c r="A670" s="192"/>
      <c r="B670" s="324"/>
      <c r="C670" s="327"/>
      <c r="D670" s="330"/>
      <c r="E670" s="194"/>
      <c r="F670" s="197"/>
      <c r="G670" s="197"/>
      <c r="H670" s="214"/>
      <c r="I670" s="324"/>
      <c r="J670" s="327"/>
      <c r="K670" s="330"/>
      <c r="L670" s="241"/>
      <c r="M670" s="242"/>
      <c r="N670" s="242"/>
      <c r="O670" s="243"/>
      <c r="P670" s="110"/>
      <c r="Q670" s="110"/>
      <c r="R670" s="110"/>
      <c r="S670" s="110"/>
      <c r="T670" s="234"/>
      <c r="U670" s="235"/>
      <c r="V670" s="248"/>
      <c r="W670" s="156"/>
      <c r="X670" s="89"/>
      <c r="Y670" s="71"/>
      <c r="Z670" s="71"/>
      <c r="AA670" s="94"/>
      <c r="AB670" s="37"/>
      <c r="AC670" s="73"/>
      <c r="AD670" s="319"/>
      <c r="AE670" s="319"/>
      <c r="AF670" s="319"/>
      <c r="AG670" s="320"/>
      <c r="AH670" s="230"/>
    </row>
    <row r="671" spans="1:34" ht="6" customHeight="1" thickBot="1">
      <c r="A671" s="192"/>
      <c r="B671" s="324"/>
      <c r="C671" s="327"/>
      <c r="D671" s="330"/>
      <c r="E671" s="194"/>
      <c r="F671" s="197"/>
      <c r="G671" s="197"/>
      <c r="H671" s="214"/>
      <c r="I671" s="324"/>
      <c r="J671" s="327"/>
      <c r="K671" s="330"/>
      <c r="L671" s="241"/>
      <c r="M671" s="242"/>
      <c r="N671" s="242"/>
      <c r="O671" s="243"/>
      <c r="P671" s="116">
        <v>4</v>
      </c>
      <c r="Q671" s="116">
        <v>5</v>
      </c>
      <c r="R671" s="116">
        <v>4</v>
      </c>
      <c r="S671" s="116">
        <v>5</v>
      </c>
      <c r="T671" s="234"/>
      <c r="U671" s="235"/>
      <c r="V671" s="228" t="s">
        <v>10</v>
      </c>
      <c r="W671" s="157">
        <v>2</v>
      </c>
      <c r="X671" s="89"/>
      <c r="Y671" s="71"/>
      <c r="Z671" s="71"/>
      <c r="AA671" s="94"/>
      <c r="AB671" s="37"/>
      <c r="AC671" s="73"/>
      <c r="AD671" s="319"/>
      <c r="AE671" s="319"/>
      <c r="AF671" s="319"/>
      <c r="AG671" s="320"/>
      <c r="AH671" s="172" t="s">
        <v>15</v>
      </c>
    </row>
    <row r="672" spans="1:34" ht="6" customHeight="1" thickBot="1">
      <c r="A672" s="192"/>
      <c r="B672" s="324"/>
      <c r="C672" s="327"/>
      <c r="D672" s="330"/>
      <c r="E672" s="194"/>
      <c r="F672" s="197"/>
      <c r="G672" s="197"/>
      <c r="H672" s="214"/>
      <c r="I672" s="324"/>
      <c r="J672" s="327"/>
      <c r="K672" s="330"/>
      <c r="L672" s="241"/>
      <c r="M672" s="242"/>
      <c r="N672" s="242"/>
      <c r="O672" s="243"/>
      <c r="P672" s="116"/>
      <c r="Q672" s="116"/>
      <c r="R672" s="116"/>
      <c r="S672" s="116"/>
      <c r="T672" s="234"/>
      <c r="U672" s="235"/>
      <c r="V672" s="131"/>
      <c r="W672" s="134"/>
      <c r="X672" s="89"/>
      <c r="Y672" s="71"/>
      <c r="Z672" s="71"/>
      <c r="AA672" s="94"/>
      <c r="AB672" s="37"/>
      <c r="AC672" s="73"/>
      <c r="AD672" s="319"/>
      <c r="AE672" s="319"/>
      <c r="AF672" s="319"/>
      <c r="AG672" s="320"/>
      <c r="AH672" s="173"/>
    </row>
    <row r="673" spans="1:34" ht="6" customHeight="1" thickBot="1">
      <c r="A673" s="192"/>
      <c r="B673" s="324"/>
      <c r="C673" s="327"/>
      <c r="D673" s="330"/>
      <c r="E673" s="194"/>
      <c r="F673" s="197"/>
      <c r="G673" s="197"/>
      <c r="H673" s="214"/>
      <c r="I673" s="324"/>
      <c r="J673" s="327"/>
      <c r="K673" s="330"/>
      <c r="L673" s="241"/>
      <c r="M673" s="242"/>
      <c r="N673" s="242"/>
      <c r="O673" s="243"/>
      <c r="P673" s="116"/>
      <c r="Q673" s="116"/>
      <c r="R673" s="116"/>
      <c r="S673" s="116"/>
      <c r="T673" s="234"/>
      <c r="U673" s="235"/>
      <c r="V673" s="131"/>
      <c r="W673" s="134"/>
      <c r="X673" s="89"/>
      <c r="Y673" s="71"/>
      <c r="Z673" s="71"/>
      <c r="AA673" s="94"/>
      <c r="AB673" s="37"/>
      <c r="AC673" s="73"/>
      <c r="AD673" s="319"/>
      <c r="AE673" s="319"/>
      <c r="AF673" s="319"/>
      <c r="AG673" s="320"/>
      <c r="AH673" s="173"/>
    </row>
    <row r="674" spans="1:34" ht="6" customHeight="1" thickBot="1">
      <c r="A674" s="192"/>
      <c r="B674" s="325"/>
      <c r="C674" s="328"/>
      <c r="D674" s="331"/>
      <c r="E674" s="195"/>
      <c r="F674" s="198"/>
      <c r="G674" s="198"/>
      <c r="H674" s="215"/>
      <c r="I674" s="325"/>
      <c r="J674" s="328"/>
      <c r="K674" s="331"/>
      <c r="L674" s="244"/>
      <c r="M674" s="245"/>
      <c r="N674" s="245"/>
      <c r="O674" s="246"/>
      <c r="P674" s="212"/>
      <c r="Q674" s="212"/>
      <c r="R674" s="212"/>
      <c r="S674" s="212"/>
      <c r="T674" s="236"/>
      <c r="U674" s="237"/>
      <c r="V674" s="229"/>
      <c r="W674" s="158"/>
      <c r="X674" s="90"/>
      <c r="Y674" s="72"/>
      <c r="Z674" s="72"/>
      <c r="AA674" s="97"/>
      <c r="AB674" s="43"/>
      <c r="AC674" s="74"/>
      <c r="AD674" s="321"/>
      <c r="AE674" s="321"/>
      <c r="AF674" s="321"/>
      <c r="AG674" s="322"/>
      <c r="AH674" s="174"/>
    </row>
    <row r="675" spans="1:34" ht="6" customHeight="1" thickBot="1">
      <c r="A675" s="249">
        <v>36</v>
      </c>
      <c r="B675" s="293" t="str">
        <f>IF(VLOOKUP(A675,入力シート❷!A:B,2,FALSE)="ハイパーコース","ハイパー","")</f>
        <v/>
      </c>
      <c r="C675" s="296" t="str">
        <f>IF(VLOOKUP(A675,入力シート❷!A:B,2,FALSE)="アドバンストコース","アドバンスト","")</f>
        <v/>
      </c>
      <c r="D675" s="299" t="str">
        <f>IF(VLOOKUP(A675,入力シート❷!A:B,2,FALSE)="アグレッシブコース","アグレッシブ","")</f>
        <v/>
      </c>
      <c r="E675" s="250" t="str">
        <f>IF(VLOOKUP(A675,入力シート❷!A:C,3,FALSE)="A推薦(単願)","A推薦","")</f>
        <v/>
      </c>
      <c r="F675" s="253" t="str">
        <f>IF(VLOOKUP(A675,入力シート❷!A:C,3,FALSE)="B推薦(併願)","B推薦","")</f>
        <v/>
      </c>
      <c r="G675" s="253" t="str">
        <f>IF(VLOOKUP(A675,入力シート❷!A:C,3,FALSE)="C推薦(第一志望)","C推薦","")</f>
        <v/>
      </c>
      <c r="H675" s="256" t="str">
        <f>IF(VLOOKUP(A675,入力シート❷!A:C,3,FALSE)="併願優遇","併願優遇","")</f>
        <v/>
      </c>
      <c r="I675" s="293" t="str">
        <f>IF(VLOOKUP(A675,入力シート❷!A:D,4,FALSE)="学業特待Ⅰ","学業特待Ⅰ","")</f>
        <v/>
      </c>
      <c r="J675" s="296" t="str">
        <f>IF(VLOOKUP(A675,入力シート❷!A:D,4,FALSE)="学業特待Ⅱ","学業特待Ⅱ","")</f>
        <v/>
      </c>
      <c r="K675" s="299" t="str">
        <f>IF(VLOOKUP(A675,入力シート❷!A:D,4,FALSE)="学業特待Ⅲ","学業特待Ⅲ","")</f>
        <v/>
      </c>
      <c r="L675" s="277" t="str">
        <f>IF(OR(VLOOKUP(A675,入力シート❷!A:I,7,FALSE)="",VLOOKUP(A675,入力シート❷!A:I,8,FALSE)=""),"入力シート❷に入力してください",VLOOKUP(A675,入力シート❷!A:I,7,FALSE)&amp;"　"&amp;VLOOKUP(A675,入力シート❷!A:I,8,FALSE))</f>
        <v>入力シート❷に入力してください</v>
      </c>
      <c r="M675" s="278"/>
      <c r="N675" s="268" t="str">
        <f>IF(VLOOKUP(A675,入力シート❷!A:I,9,FALSE)="","",IF(VLOOKUP(A675,入力シート❷!A:I,9,FALSE)="女","",VLOOKUP(A675,入力シート❷!A:I,9,FALSE)))</f>
        <v/>
      </c>
      <c r="O675" s="271" t="str">
        <f>IF(VLOOKUP(A675,入力シート❷!A:I,9,FALSE)="","",IF(VLOOKUP(A675,入力シート❷!A:I,9,FALSE)="男","",VLOOKUP(A675,入力シート❷!A:I,9,FALSE)))</f>
        <v/>
      </c>
      <c r="P675" s="159" t="s">
        <v>0</v>
      </c>
      <c r="Q675" s="159" t="s">
        <v>1</v>
      </c>
      <c r="R675" s="159" t="s">
        <v>2</v>
      </c>
      <c r="S675" s="159" t="s">
        <v>3</v>
      </c>
      <c r="T675" s="159" t="s">
        <v>6</v>
      </c>
      <c r="U675" s="159" t="s">
        <v>7</v>
      </c>
      <c r="V675" s="153" t="s">
        <v>8</v>
      </c>
      <c r="W675" s="138" t="str">
        <f>IF(VLOOKUP(A675,入力シート❷!A:U,19,FALSE)="","",VLOOKUP(A675,入力シート❷!A:U,19,FALSE))</f>
        <v/>
      </c>
      <c r="X675" s="87" t="str">
        <f>IF(VLOOKUP(A675,入力シート❷!A:AF,22,FALSE)="","",VLOOKUP(A675,入力シート❷!A:AF,22,FALSE))</f>
        <v/>
      </c>
      <c r="Y675" s="66" t="str">
        <f>IF(VLOOKUP(A675,入力シート❷!A:AF,23,FALSE)="","",VLOOKUP(A675,入力シート❷!A:AF,23,FALSE))</f>
        <v/>
      </c>
      <c r="Z675" s="66" t="str">
        <f>IF(VLOOKUP(A675,入力シート❷!A:AF,24,FALSE)="","",VLOOKUP(A675,入力シート❷!A:AF,24,FALSE))</f>
        <v/>
      </c>
      <c r="AA675" s="66" t="str">
        <f>IF(VLOOKUP(A675,入力シート❷!A:AF,25,FALSE)="","",VLOOKUP(A675,入力シート❷!A:AF,25,FALSE))</f>
        <v/>
      </c>
      <c r="AB675" s="66" t="str">
        <f>IF(VLOOKUP(A675,入力シート❷!A:AF,26,FALSE)="","",VLOOKUP(A675,入力シート❷!A:AF,26,FALSE))</f>
        <v/>
      </c>
      <c r="AC675" s="77" t="str">
        <f>IF(VLOOKUP(A675,入力シート❷!A:AF,27,FALSE)="","",VLOOKUP(A675,入力シート❷!A:AF,27,FALSE))</f>
        <v/>
      </c>
      <c r="AD675" s="81" t="str">
        <f>IF(VLOOKUP(A675,入力シート❷!A:AG,33,FALSE)="","必要な場合、入力シート❷に入力してください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必要な場合、入力シート❷に入力してください",VLOOKUP(A675,入力シート❷!A:AG,33,FALSE))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75" s="81"/>
      <c r="AF675" s="81"/>
      <c r="AG675" s="82"/>
      <c r="AH675" s="164" t="s">
        <v>15</v>
      </c>
    </row>
    <row r="676" spans="1:34" ht="6" customHeight="1" thickBot="1">
      <c r="A676" s="249"/>
      <c r="B676" s="294"/>
      <c r="C676" s="297"/>
      <c r="D676" s="300"/>
      <c r="E676" s="251"/>
      <c r="F676" s="254"/>
      <c r="G676" s="254"/>
      <c r="H676" s="257"/>
      <c r="I676" s="294"/>
      <c r="J676" s="297"/>
      <c r="K676" s="300"/>
      <c r="L676" s="279"/>
      <c r="M676" s="280"/>
      <c r="N676" s="269"/>
      <c r="O676" s="272"/>
      <c r="P676" s="115"/>
      <c r="Q676" s="115"/>
      <c r="R676" s="115"/>
      <c r="S676" s="115"/>
      <c r="T676" s="115"/>
      <c r="U676" s="115"/>
      <c r="V676" s="124"/>
      <c r="W676" s="121"/>
      <c r="X676" s="75"/>
      <c r="Y676" s="67"/>
      <c r="Z676" s="67"/>
      <c r="AA676" s="67"/>
      <c r="AB676" s="67"/>
      <c r="AC676" s="78"/>
      <c r="AD676" s="83"/>
      <c r="AE676" s="83"/>
      <c r="AF676" s="83"/>
      <c r="AG676" s="84"/>
      <c r="AH676" s="165"/>
    </row>
    <row r="677" spans="1:34" ht="6" customHeight="1" thickBot="1">
      <c r="A677" s="249"/>
      <c r="B677" s="294"/>
      <c r="C677" s="297"/>
      <c r="D677" s="300"/>
      <c r="E677" s="251"/>
      <c r="F677" s="254"/>
      <c r="G677" s="254"/>
      <c r="H677" s="257"/>
      <c r="I677" s="294"/>
      <c r="J677" s="297"/>
      <c r="K677" s="300"/>
      <c r="L677" s="279"/>
      <c r="M677" s="280"/>
      <c r="N677" s="269"/>
      <c r="O677" s="272"/>
      <c r="P677" s="107" t="str">
        <f>IF(VLOOKUP(A675,入力シート❷!A:U,10,FALSE)="","",VLOOKUP(A675,入力シート❷!A:U,10,FALSE))</f>
        <v/>
      </c>
      <c r="Q677" s="107" t="str">
        <f>IF(VLOOKUP(A675,入力シート❷!A:U,11,FALSE)="","",VLOOKUP(A675,入力シート❷!A:U,11,FALSE))</f>
        <v/>
      </c>
      <c r="R677" s="107" t="str">
        <f>IF(VLOOKUP(A675,入力シート❷!A:U,12,FALSE)="","",VLOOKUP(A675,入力シート❷!A:U,12,FALSE))</f>
        <v/>
      </c>
      <c r="S677" s="107" t="str">
        <f>IF(VLOOKUP(A675,入力シート❷!A:U,13,FALSE)="","",VLOOKUP(A675,入力シート❷!A:U,13,FALSE))</f>
        <v/>
      </c>
      <c r="T677" s="107" t="str">
        <f>IF(VLOOKUP(A675,入力シート❷!A:U,18,FALSE)="","",VLOOKUP(A675,入力シート❷!A:U,18,FALSE))</f>
        <v/>
      </c>
      <c r="U677" s="107" t="str">
        <f>IF(SUM(P677:T677)=0,"",SUM(P677:T677))</f>
        <v/>
      </c>
      <c r="V677" s="124"/>
      <c r="W677" s="121"/>
      <c r="X677" s="75"/>
      <c r="Y677" s="67"/>
      <c r="Z677" s="67"/>
      <c r="AA677" s="67"/>
      <c r="AB677" s="67"/>
      <c r="AC677" s="78"/>
      <c r="AD677" s="83"/>
      <c r="AE677" s="83"/>
      <c r="AF677" s="83"/>
      <c r="AG677" s="84"/>
      <c r="AH677" s="165"/>
    </row>
    <row r="678" spans="1:34" ht="6" customHeight="1" thickBot="1">
      <c r="A678" s="249"/>
      <c r="B678" s="294"/>
      <c r="C678" s="297"/>
      <c r="D678" s="300"/>
      <c r="E678" s="251"/>
      <c r="F678" s="254"/>
      <c r="G678" s="254"/>
      <c r="H678" s="257"/>
      <c r="I678" s="294"/>
      <c r="J678" s="297"/>
      <c r="K678" s="300"/>
      <c r="L678" s="281"/>
      <c r="M678" s="282"/>
      <c r="N678" s="270"/>
      <c r="O678" s="273"/>
      <c r="P678" s="107"/>
      <c r="Q678" s="107"/>
      <c r="R678" s="107"/>
      <c r="S678" s="107"/>
      <c r="T678" s="107"/>
      <c r="U678" s="107"/>
      <c r="V678" s="154"/>
      <c r="W678" s="139"/>
      <c r="X678" s="75"/>
      <c r="Y678" s="67"/>
      <c r="Z678" s="67"/>
      <c r="AA678" s="67"/>
      <c r="AB678" s="67"/>
      <c r="AC678" s="78"/>
      <c r="AD678" s="83"/>
      <c r="AE678" s="83"/>
      <c r="AF678" s="83"/>
      <c r="AG678" s="84"/>
      <c r="AH678" s="166"/>
    </row>
    <row r="679" spans="1:34" ht="6" customHeight="1" thickBot="1">
      <c r="A679" s="249"/>
      <c r="B679" s="294"/>
      <c r="C679" s="297"/>
      <c r="D679" s="300"/>
      <c r="E679" s="251"/>
      <c r="F679" s="254"/>
      <c r="G679" s="254"/>
      <c r="H679" s="257"/>
      <c r="I679" s="294"/>
      <c r="J679" s="297"/>
      <c r="K679" s="300"/>
      <c r="L679" s="259" t="str">
        <f>IF(OR(VLOOKUP(A675,入力シート❷!A:I,5,FALSE)="",VLOOKUP(A675,入力シート❷!A:I,6,FALSE)=""),"入力シート❷に入力してください",VLOOKUP(A675,入力シート❷!A:I,5,FALSE)&amp;"　"&amp;VLOOKUP(A675,入力シート❷!A:I,6,FALSE))</f>
        <v>入力シート❷に入力してください</v>
      </c>
      <c r="M679" s="260"/>
      <c r="N679" s="260"/>
      <c r="O679" s="261"/>
      <c r="P679" s="107"/>
      <c r="Q679" s="107"/>
      <c r="R679" s="107"/>
      <c r="S679" s="107"/>
      <c r="T679" s="107"/>
      <c r="U679" s="107"/>
      <c r="V679" s="136" t="s">
        <v>9</v>
      </c>
      <c r="W679" s="128" t="str">
        <f>IF(VLOOKUP(A675,入力シート❷!A:U,20,FALSE)="","",VLOOKUP(A675,入力シート❷!A:U,20,FALSE))</f>
        <v/>
      </c>
      <c r="X679" s="75"/>
      <c r="Y679" s="67"/>
      <c r="Z679" s="67"/>
      <c r="AA679" s="67"/>
      <c r="AB679" s="67"/>
      <c r="AC679" s="78"/>
      <c r="AD679" s="83"/>
      <c r="AE679" s="83"/>
      <c r="AF679" s="83"/>
      <c r="AG679" s="84"/>
      <c r="AH679" s="167" t="s">
        <v>15</v>
      </c>
    </row>
    <row r="680" spans="1:34" ht="6" customHeight="1" thickBot="1">
      <c r="A680" s="249"/>
      <c r="B680" s="294"/>
      <c r="C680" s="297"/>
      <c r="D680" s="300"/>
      <c r="E680" s="251"/>
      <c r="F680" s="254"/>
      <c r="G680" s="254"/>
      <c r="H680" s="257"/>
      <c r="I680" s="294"/>
      <c r="J680" s="297"/>
      <c r="K680" s="300"/>
      <c r="L680" s="262"/>
      <c r="M680" s="263"/>
      <c r="N680" s="263"/>
      <c r="O680" s="264"/>
      <c r="P680" s="113"/>
      <c r="Q680" s="113"/>
      <c r="R680" s="113"/>
      <c r="S680" s="113"/>
      <c r="T680" s="113"/>
      <c r="U680" s="113"/>
      <c r="V680" s="124"/>
      <c r="W680" s="121"/>
      <c r="X680" s="75"/>
      <c r="Y680" s="67"/>
      <c r="Z680" s="67"/>
      <c r="AA680" s="67"/>
      <c r="AB680" s="67"/>
      <c r="AC680" s="78"/>
      <c r="AD680" s="83"/>
      <c r="AE680" s="83"/>
      <c r="AF680" s="83"/>
      <c r="AG680" s="84"/>
      <c r="AH680" s="165"/>
    </row>
    <row r="681" spans="1:34" ht="6" customHeight="1" thickBot="1">
      <c r="A681" s="249"/>
      <c r="B681" s="294"/>
      <c r="C681" s="297"/>
      <c r="D681" s="300"/>
      <c r="E681" s="251"/>
      <c r="F681" s="254"/>
      <c r="G681" s="254"/>
      <c r="H681" s="257"/>
      <c r="I681" s="294"/>
      <c r="J681" s="297"/>
      <c r="K681" s="300"/>
      <c r="L681" s="262"/>
      <c r="M681" s="263"/>
      <c r="N681" s="263"/>
      <c r="O681" s="264"/>
      <c r="P681" s="114" t="s">
        <v>4</v>
      </c>
      <c r="Q681" s="114" t="s">
        <v>5</v>
      </c>
      <c r="R681" s="114" t="s">
        <v>11</v>
      </c>
      <c r="S681" s="114" t="s">
        <v>12</v>
      </c>
      <c r="T681" s="126" t="s">
        <v>15</v>
      </c>
      <c r="U681" s="16"/>
      <c r="V681" s="124"/>
      <c r="W681" s="121"/>
      <c r="X681" s="75" t="str">
        <f>IF(VLOOKUP(A675,入力シート❷!A:AF,28,FALSE)="","",VLOOKUP(A675,入力シート❷!A:AF,28,FALSE))</f>
        <v/>
      </c>
      <c r="Y681" s="67" t="str">
        <f>IF(VLOOKUP(A675,入力シート❷!A:AF,29,FALSE)="","",VLOOKUP(A675,入力シート❷!A:AF,29,FALSE))</f>
        <v/>
      </c>
      <c r="Z681" s="67" t="str">
        <f>IF(VLOOKUP(A675,入力シート❷!A:AF,30,FALSE)="","",VLOOKUP(A675,入力シート❷!A:AF,30,FALSE))</f>
        <v/>
      </c>
      <c r="AA681" s="67" t="str">
        <f>IF(VLOOKUP(A675,入力シート❷!A:AF,31,FALSE)="","",VLOOKUP(A675,入力シート❷!A:AF,31,FALSE))</f>
        <v/>
      </c>
      <c r="AB681" s="67" t="str">
        <f>IF(VLOOKUP(A675,入力シート❷!A:AF,32,FALSE)="","",VLOOKUP(A675,入力シート❷!A:AF,32,FALSE))</f>
        <v/>
      </c>
      <c r="AC681" s="69"/>
      <c r="AD681" s="83"/>
      <c r="AE681" s="83"/>
      <c r="AF681" s="83"/>
      <c r="AG681" s="84"/>
      <c r="AH681" s="165"/>
    </row>
    <row r="682" spans="1:34" ht="6" customHeight="1" thickBot="1">
      <c r="A682" s="249"/>
      <c r="B682" s="294"/>
      <c r="C682" s="297"/>
      <c r="D682" s="300"/>
      <c r="E682" s="251"/>
      <c r="F682" s="254"/>
      <c r="G682" s="254"/>
      <c r="H682" s="257"/>
      <c r="I682" s="294"/>
      <c r="J682" s="297"/>
      <c r="K682" s="300"/>
      <c r="L682" s="262"/>
      <c r="M682" s="263"/>
      <c r="N682" s="263"/>
      <c r="O682" s="264"/>
      <c r="P682" s="115"/>
      <c r="Q682" s="115"/>
      <c r="R682" s="115"/>
      <c r="S682" s="115"/>
      <c r="T682" s="127"/>
      <c r="U682" s="17"/>
      <c r="V682" s="137"/>
      <c r="W682" s="129"/>
      <c r="X682" s="75"/>
      <c r="Y682" s="67"/>
      <c r="Z682" s="67"/>
      <c r="AA682" s="67"/>
      <c r="AB682" s="67"/>
      <c r="AC682" s="69"/>
      <c r="AD682" s="83"/>
      <c r="AE682" s="83"/>
      <c r="AF682" s="83"/>
      <c r="AG682" s="84"/>
      <c r="AH682" s="166"/>
    </row>
    <row r="683" spans="1:34" ht="6" customHeight="1" thickBot="1">
      <c r="A683" s="249"/>
      <c r="B683" s="294"/>
      <c r="C683" s="297"/>
      <c r="D683" s="300"/>
      <c r="E683" s="251"/>
      <c r="F683" s="254"/>
      <c r="G683" s="254"/>
      <c r="H683" s="257"/>
      <c r="I683" s="294"/>
      <c r="J683" s="297"/>
      <c r="K683" s="300"/>
      <c r="L683" s="262"/>
      <c r="M683" s="263"/>
      <c r="N683" s="263"/>
      <c r="O683" s="264"/>
      <c r="P683" s="107" t="str">
        <f>IF(VLOOKUP(A675,入力シート❷!A:U,14,FALSE)="","",VLOOKUP(A675,入力シート❷!A:U,14,FALSE))</f>
        <v/>
      </c>
      <c r="Q683" s="107" t="str">
        <f>IF(VLOOKUP(A675,入力シート❷!A:U,15,FALSE)="","",VLOOKUP(A675,入力シート❷!A:U,15,FALSE))</f>
        <v/>
      </c>
      <c r="R683" s="107" t="str">
        <f>IF(VLOOKUP(A675,入力シート❷!A:U,16,FALSE)="","",VLOOKUP(A675,入力シート❷!A:U,16,FALSE))</f>
        <v/>
      </c>
      <c r="S683" s="107" t="str">
        <f>IF(VLOOKUP(A675,入力シート❷!A:U,17,FALSE)="","",VLOOKUP(A675,入力シート❷!A:U,17,FALSE))</f>
        <v/>
      </c>
      <c r="T683" s="127"/>
      <c r="U683" s="17"/>
      <c r="V683" s="123" t="s">
        <v>10</v>
      </c>
      <c r="W683" s="120" t="str">
        <f>IF(VLOOKUP(A675,入力シート❷!A:U,21,FALSE)="","",VLOOKUP(A675,入力シート❷!A:U,21,FALSE))</f>
        <v/>
      </c>
      <c r="X683" s="75"/>
      <c r="Y683" s="67"/>
      <c r="Z683" s="67"/>
      <c r="AA683" s="67"/>
      <c r="AB683" s="67"/>
      <c r="AC683" s="69"/>
      <c r="AD683" s="83"/>
      <c r="AE683" s="83"/>
      <c r="AF683" s="83"/>
      <c r="AG683" s="84"/>
      <c r="AH683" s="167" t="s">
        <v>15</v>
      </c>
    </row>
    <row r="684" spans="1:34" ht="6" customHeight="1" thickBot="1">
      <c r="A684" s="249"/>
      <c r="B684" s="294"/>
      <c r="C684" s="297"/>
      <c r="D684" s="300"/>
      <c r="E684" s="251"/>
      <c r="F684" s="254"/>
      <c r="G684" s="254"/>
      <c r="H684" s="257"/>
      <c r="I684" s="294"/>
      <c r="J684" s="297"/>
      <c r="K684" s="300"/>
      <c r="L684" s="262"/>
      <c r="M684" s="263"/>
      <c r="N684" s="263"/>
      <c r="O684" s="264"/>
      <c r="P684" s="107"/>
      <c r="Q684" s="107"/>
      <c r="R684" s="107"/>
      <c r="S684" s="107"/>
      <c r="T684" s="111" t="str">
        <f>VLOOKUP(A675,■■■!A:BN,66)</f>
        <v/>
      </c>
      <c r="U684" s="118">
        <f>VLOOKUP(A675,■■■!A:BA,53)</f>
        <v>0</v>
      </c>
      <c r="V684" s="124"/>
      <c r="W684" s="121"/>
      <c r="X684" s="75"/>
      <c r="Y684" s="67"/>
      <c r="Z684" s="67"/>
      <c r="AA684" s="67"/>
      <c r="AB684" s="67"/>
      <c r="AC684" s="69"/>
      <c r="AD684" s="83"/>
      <c r="AE684" s="83"/>
      <c r="AF684" s="83"/>
      <c r="AG684" s="84"/>
      <c r="AH684" s="165"/>
    </row>
    <row r="685" spans="1:34" ht="6" customHeight="1" thickBot="1">
      <c r="A685" s="249"/>
      <c r="B685" s="294"/>
      <c r="C685" s="297"/>
      <c r="D685" s="300"/>
      <c r="E685" s="251"/>
      <c r="F685" s="254"/>
      <c r="G685" s="254"/>
      <c r="H685" s="257"/>
      <c r="I685" s="294"/>
      <c r="J685" s="297"/>
      <c r="K685" s="300"/>
      <c r="L685" s="262"/>
      <c r="M685" s="263"/>
      <c r="N685" s="263"/>
      <c r="O685" s="264"/>
      <c r="P685" s="107"/>
      <c r="Q685" s="107"/>
      <c r="R685" s="107"/>
      <c r="S685" s="107"/>
      <c r="T685" s="111"/>
      <c r="U685" s="118"/>
      <c r="V685" s="124"/>
      <c r="W685" s="121"/>
      <c r="X685" s="75"/>
      <c r="Y685" s="67"/>
      <c r="Z685" s="67"/>
      <c r="AA685" s="67"/>
      <c r="AB685" s="67"/>
      <c r="AC685" s="69"/>
      <c r="AD685" s="83"/>
      <c r="AE685" s="83"/>
      <c r="AF685" s="83"/>
      <c r="AG685" s="84"/>
      <c r="AH685" s="165"/>
    </row>
    <row r="686" spans="1:34" ht="6" customHeight="1" thickBot="1">
      <c r="A686" s="249"/>
      <c r="B686" s="295"/>
      <c r="C686" s="298"/>
      <c r="D686" s="301"/>
      <c r="E686" s="252"/>
      <c r="F686" s="255"/>
      <c r="G686" s="255"/>
      <c r="H686" s="258"/>
      <c r="I686" s="295"/>
      <c r="J686" s="298"/>
      <c r="K686" s="301"/>
      <c r="L686" s="265"/>
      <c r="M686" s="266"/>
      <c r="N686" s="266"/>
      <c r="O686" s="267"/>
      <c r="P686" s="108"/>
      <c r="Q686" s="108"/>
      <c r="R686" s="108"/>
      <c r="S686" s="108"/>
      <c r="T686" s="112"/>
      <c r="U686" s="119"/>
      <c r="V686" s="125"/>
      <c r="W686" s="122"/>
      <c r="X686" s="76"/>
      <c r="Y686" s="68"/>
      <c r="Z686" s="68"/>
      <c r="AA686" s="68"/>
      <c r="AB686" s="68"/>
      <c r="AC686" s="70"/>
      <c r="AD686" s="85"/>
      <c r="AE686" s="85"/>
      <c r="AF686" s="85"/>
      <c r="AG686" s="86"/>
      <c r="AH686" s="168"/>
    </row>
    <row r="687" spans="1:34" ht="6" customHeight="1" thickBot="1">
      <c r="A687" s="249">
        <v>37</v>
      </c>
      <c r="B687" s="293" t="str">
        <f>IF(VLOOKUP(A687,入力シート❷!A:B,2,FALSE)="ハイパーコース","ハイパー","")</f>
        <v/>
      </c>
      <c r="C687" s="296" t="str">
        <f>IF(VLOOKUP(A687,入力シート❷!A:B,2,FALSE)="アドバンストコース","アドバンスト","")</f>
        <v/>
      </c>
      <c r="D687" s="299" t="str">
        <f>IF(VLOOKUP(A687,入力シート❷!A:B,2,FALSE)="アグレッシブコース","アグレッシブ","")</f>
        <v/>
      </c>
      <c r="E687" s="250" t="str">
        <f>IF(VLOOKUP(A687,入力シート❷!A:C,3,FALSE)="A推薦(単願)","A推薦","")</f>
        <v/>
      </c>
      <c r="F687" s="253" t="str">
        <f>IF(VLOOKUP(A687,入力シート❷!A:C,3,FALSE)="B推薦(併願)","B推薦","")</f>
        <v/>
      </c>
      <c r="G687" s="253" t="str">
        <f>IF(VLOOKUP(A687,入力シート❷!A:C,3,FALSE)="C推薦(第一志望)","C推薦","")</f>
        <v/>
      </c>
      <c r="H687" s="256" t="str">
        <f>IF(VLOOKUP(A687,入力シート❷!A:C,3,FALSE)="併願優遇","併願優遇","")</f>
        <v/>
      </c>
      <c r="I687" s="293" t="str">
        <f>IF(VLOOKUP(A687,入力シート❷!A:D,4,FALSE)="学業特待Ⅰ","学業特待Ⅰ","")</f>
        <v/>
      </c>
      <c r="J687" s="296" t="str">
        <f>IF(VLOOKUP(A687,入力シート❷!A:D,4,FALSE)="学業特待Ⅱ","学業特待Ⅱ","")</f>
        <v/>
      </c>
      <c r="K687" s="299" t="str">
        <f>IF(VLOOKUP(A687,入力シート❷!A:D,4,FALSE)="学業特待Ⅲ","学業特待Ⅲ","")</f>
        <v/>
      </c>
      <c r="L687" s="277" t="str">
        <f>IF(OR(VLOOKUP(A687,入力シート❷!A:I,7,FALSE)="",VLOOKUP(A687,入力シート❷!A:I,8,FALSE)=""),"入力シート❷に入力してください",VLOOKUP(A687,入力シート❷!A:I,7,FALSE)&amp;"　"&amp;VLOOKUP(A687,入力シート❷!A:I,8,FALSE))</f>
        <v>入力シート❷に入力してください</v>
      </c>
      <c r="M687" s="278"/>
      <c r="N687" s="268" t="str">
        <f>IF(VLOOKUP(A687,入力シート❷!A:I,9,FALSE)="","",IF(VLOOKUP(A687,入力シート❷!A:I,9,FALSE)="女","",VLOOKUP(A687,入力シート❷!A:I,9,FALSE)))</f>
        <v/>
      </c>
      <c r="O687" s="271" t="str">
        <f>IF(VLOOKUP(A687,入力シート❷!A:I,9,FALSE)="","",IF(VLOOKUP(A687,入力シート❷!A:I,9,FALSE)="男","",VLOOKUP(A687,入力シート❷!A:I,9,FALSE)))</f>
        <v/>
      </c>
      <c r="P687" s="159" t="s">
        <v>0</v>
      </c>
      <c r="Q687" s="159" t="s">
        <v>1</v>
      </c>
      <c r="R687" s="159" t="s">
        <v>2</v>
      </c>
      <c r="S687" s="159" t="s">
        <v>3</v>
      </c>
      <c r="T687" s="159" t="s">
        <v>6</v>
      </c>
      <c r="U687" s="159" t="s">
        <v>7</v>
      </c>
      <c r="V687" s="153" t="s">
        <v>8</v>
      </c>
      <c r="W687" s="138" t="str">
        <f>IF(VLOOKUP(A687,入力シート❷!A:U,19,FALSE)="","",VLOOKUP(A687,入力シート❷!A:U,19,FALSE))</f>
        <v/>
      </c>
      <c r="X687" s="87" t="str">
        <f>IF(VLOOKUP(A687,入力シート❷!A:AF,22,FALSE)="","",VLOOKUP(A687,入力シート❷!A:AF,22,FALSE))</f>
        <v/>
      </c>
      <c r="Y687" s="66" t="str">
        <f>IF(VLOOKUP(A687,入力シート❷!A:AF,23,FALSE)="","",VLOOKUP(A687,入力シート❷!A:AF,23,FALSE))</f>
        <v/>
      </c>
      <c r="Z687" s="66" t="str">
        <f>IF(VLOOKUP(A687,入力シート❷!A:AF,24,FALSE)="","",VLOOKUP(A687,入力シート❷!A:AF,24,FALSE))</f>
        <v/>
      </c>
      <c r="AA687" s="66" t="str">
        <f>IF(VLOOKUP(A687,入力シート❷!A:AF,25,FALSE)="","",VLOOKUP(A687,入力シート❷!A:AF,25,FALSE))</f>
        <v/>
      </c>
      <c r="AB687" s="66" t="str">
        <f>IF(VLOOKUP(A687,入力シート❷!A:AF,26,FALSE)="","",VLOOKUP(A687,入力シート❷!A:AF,26,FALSE))</f>
        <v/>
      </c>
      <c r="AC687" s="77" t="str">
        <f>IF(VLOOKUP(A687,入力シート❷!A:AF,27,FALSE)="","",VLOOKUP(A687,入力シート❷!A:AF,27,FALSE))</f>
        <v/>
      </c>
      <c r="AD687" s="81" t="str">
        <f>IF(VLOOKUP(A687,入力シート❷!A:AG,33,FALSE)="","必要な場合、入力シート❷に入力してください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必要な場合、入力シート❷に入力してください",VLOOKUP(A687,入力シート❷!A:AG,33,FALSE))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87" s="81"/>
      <c r="AF687" s="81"/>
      <c r="AG687" s="82"/>
      <c r="AH687" s="164" t="s">
        <v>15</v>
      </c>
    </row>
    <row r="688" spans="1:34" ht="6" customHeight="1" thickBot="1">
      <c r="A688" s="249"/>
      <c r="B688" s="294"/>
      <c r="C688" s="297"/>
      <c r="D688" s="300"/>
      <c r="E688" s="251"/>
      <c r="F688" s="254"/>
      <c r="G688" s="254"/>
      <c r="H688" s="257"/>
      <c r="I688" s="294"/>
      <c r="J688" s="297"/>
      <c r="K688" s="300"/>
      <c r="L688" s="279"/>
      <c r="M688" s="280"/>
      <c r="N688" s="269"/>
      <c r="O688" s="272"/>
      <c r="P688" s="115"/>
      <c r="Q688" s="115"/>
      <c r="R688" s="115"/>
      <c r="S688" s="115"/>
      <c r="T688" s="115"/>
      <c r="U688" s="115"/>
      <c r="V688" s="124"/>
      <c r="W688" s="121"/>
      <c r="X688" s="75"/>
      <c r="Y688" s="67"/>
      <c r="Z688" s="67"/>
      <c r="AA688" s="67"/>
      <c r="AB688" s="67"/>
      <c r="AC688" s="78"/>
      <c r="AD688" s="83"/>
      <c r="AE688" s="83"/>
      <c r="AF688" s="83"/>
      <c r="AG688" s="84"/>
      <c r="AH688" s="165"/>
    </row>
    <row r="689" spans="1:34" ht="6" customHeight="1" thickBot="1">
      <c r="A689" s="249"/>
      <c r="B689" s="294"/>
      <c r="C689" s="297"/>
      <c r="D689" s="300"/>
      <c r="E689" s="251"/>
      <c r="F689" s="254"/>
      <c r="G689" s="254"/>
      <c r="H689" s="257"/>
      <c r="I689" s="294"/>
      <c r="J689" s="297"/>
      <c r="K689" s="300"/>
      <c r="L689" s="279"/>
      <c r="M689" s="280"/>
      <c r="N689" s="269"/>
      <c r="O689" s="272"/>
      <c r="P689" s="107" t="str">
        <f>IF(VLOOKUP(A687,入力シート❷!A:U,10,FALSE)="","",VLOOKUP(A687,入力シート❷!A:U,10,FALSE))</f>
        <v/>
      </c>
      <c r="Q689" s="107" t="str">
        <f>IF(VLOOKUP(A687,入力シート❷!A:U,11,FALSE)="","",VLOOKUP(A687,入力シート❷!A:U,11,FALSE))</f>
        <v/>
      </c>
      <c r="R689" s="107" t="str">
        <f>IF(VLOOKUP(A687,入力シート❷!A:U,12,FALSE)="","",VLOOKUP(A687,入力シート❷!A:U,12,FALSE))</f>
        <v/>
      </c>
      <c r="S689" s="107" t="str">
        <f>IF(VLOOKUP(A687,入力シート❷!A:U,13,FALSE)="","",VLOOKUP(A687,入力シート❷!A:U,13,FALSE))</f>
        <v/>
      </c>
      <c r="T689" s="107" t="str">
        <f>IF(VLOOKUP(A687,入力シート❷!A:U,18,FALSE)="","",VLOOKUP(A687,入力シート❷!A:U,18,FALSE))</f>
        <v/>
      </c>
      <c r="U689" s="107" t="str">
        <f>IF(SUM(P689:T689)=0,"",SUM(P689:T689))</f>
        <v/>
      </c>
      <c r="V689" s="124"/>
      <c r="W689" s="121"/>
      <c r="X689" s="75"/>
      <c r="Y689" s="67"/>
      <c r="Z689" s="67"/>
      <c r="AA689" s="67"/>
      <c r="AB689" s="67"/>
      <c r="AC689" s="78"/>
      <c r="AD689" s="83"/>
      <c r="AE689" s="83"/>
      <c r="AF689" s="83"/>
      <c r="AG689" s="84"/>
      <c r="AH689" s="165"/>
    </row>
    <row r="690" spans="1:34" ht="6" customHeight="1" thickBot="1">
      <c r="A690" s="249"/>
      <c r="B690" s="294"/>
      <c r="C690" s="297"/>
      <c r="D690" s="300"/>
      <c r="E690" s="251"/>
      <c r="F690" s="254"/>
      <c r="G690" s="254"/>
      <c r="H690" s="257"/>
      <c r="I690" s="294"/>
      <c r="J690" s="297"/>
      <c r="K690" s="300"/>
      <c r="L690" s="281"/>
      <c r="M690" s="282"/>
      <c r="N690" s="270"/>
      <c r="O690" s="273"/>
      <c r="P690" s="107"/>
      <c r="Q690" s="107"/>
      <c r="R690" s="107"/>
      <c r="S690" s="107"/>
      <c r="T690" s="107"/>
      <c r="U690" s="107"/>
      <c r="V690" s="154"/>
      <c r="W690" s="139"/>
      <c r="X690" s="75"/>
      <c r="Y690" s="67"/>
      <c r="Z690" s="67"/>
      <c r="AA690" s="67"/>
      <c r="AB690" s="67"/>
      <c r="AC690" s="78"/>
      <c r="AD690" s="83"/>
      <c r="AE690" s="83"/>
      <c r="AF690" s="83"/>
      <c r="AG690" s="84"/>
      <c r="AH690" s="166"/>
    </row>
    <row r="691" spans="1:34" ht="6" customHeight="1" thickBot="1">
      <c r="A691" s="249"/>
      <c r="B691" s="294"/>
      <c r="C691" s="297"/>
      <c r="D691" s="300"/>
      <c r="E691" s="251"/>
      <c r="F691" s="254"/>
      <c r="G691" s="254"/>
      <c r="H691" s="257"/>
      <c r="I691" s="294"/>
      <c r="J691" s="297"/>
      <c r="K691" s="300"/>
      <c r="L691" s="259" t="str">
        <f>IF(OR(VLOOKUP(A687,入力シート❷!A:I,5,FALSE)="",VLOOKUP(A687,入力シート❷!A:I,6,FALSE)=""),"入力シート❷に入力してください",VLOOKUP(A687,入力シート❷!A:I,5,FALSE)&amp;"　"&amp;VLOOKUP(A687,入力シート❷!A:I,6,FALSE))</f>
        <v>入力シート❷に入力してください</v>
      </c>
      <c r="M691" s="260"/>
      <c r="N691" s="260"/>
      <c r="O691" s="261"/>
      <c r="P691" s="107"/>
      <c r="Q691" s="107"/>
      <c r="R691" s="107"/>
      <c r="S691" s="107"/>
      <c r="T691" s="107"/>
      <c r="U691" s="107"/>
      <c r="V691" s="136" t="s">
        <v>9</v>
      </c>
      <c r="W691" s="128" t="str">
        <f>IF(VLOOKUP(A687,入力シート❷!A:U,20,FALSE)="","",VLOOKUP(A687,入力シート❷!A:U,20,FALSE))</f>
        <v/>
      </c>
      <c r="X691" s="75"/>
      <c r="Y691" s="67"/>
      <c r="Z691" s="67"/>
      <c r="AA691" s="67"/>
      <c r="AB691" s="67"/>
      <c r="AC691" s="78"/>
      <c r="AD691" s="83"/>
      <c r="AE691" s="83"/>
      <c r="AF691" s="83"/>
      <c r="AG691" s="84"/>
      <c r="AH691" s="167" t="s">
        <v>15</v>
      </c>
    </row>
    <row r="692" spans="1:34" ht="6" customHeight="1" thickBot="1">
      <c r="A692" s="249"/>
      <c r="B692" s="294"/>
      <c r="C692" s="297"/>
      <c r="D692" s="300"/>
      <c r="E692" s="251"/>
      <c r="F692" s="254"/>
      <c r="G692" s="254"/>
      <c r="H692" s="257"/>
      <c r="I692" s="294"/>
      <c r="J692" s="297"/>
      <c r="K692" s="300"/>
      <c r="L692" s="262"/>
      <c r="M692" s="263"/>
      <c r="N692" s="263"/>
      <c r="O692" s="264"/>
      <c r="P692" s="113"/>
      <c r="Q692" s="113"/>
      <c r="R692" s="113"/>
      <c r="S692" s="113"/>
      <c r="T692" s="113"/>
      <c r="U692" s="113"/>
      <c r="V692" s="124"/>
      <c r="W692" s="121"/>
      <c r="X692" s="75"/>
      <c r="Y692" s="67"/>
      <c r="Z692" s="67"/>
      <c r="AA692" s="67"/>
      <c r="AB692" s="67"/>
      <c r="AC692" s="78"/>
      <c r="AD692" s="83"/>
      <c r="AE692" s="83"/>
      <c r="AF692" s="83"/>
      <c r="AG692" s="84"/>
      <c r="AH692" s="165"/>
    </row>
    <row r="693" spans="1:34" ht="6" customHeight="1" thickBot="1">
      <c r="A693" s="249"/>
      <c r="B693" s="294"/>
      <c r="C693" s="297"/>
      <c r="D693" s="300"/>
      <c r="E693" s="251"/>
      <c r="F693" s="254"/>
      <c r="G693" s="254"/>
      <c r="H693" s="257"/>
      <c r="I693" s="294"/>
      <c r="J693" s="297"/>
      <c r="K693" s="300"/>
      <c r="L693" s="262"/>
      <c r="M693" s="263"/>
      <c r="N693" s="263"/>
      <c r="O693" s="264"/>
      <c r="P693" s="114" t="s">
        <v>4</v>
      </c>
      <c r="Q693" s="114" t="s">
        <v>5</v>
      </c>
      <c r="R693" s="114" t="s">
        <v>11</v>
      </c>
      <c r="S693" s="114" t="s">
        <v>12</v>
      </c>
      <c r="T693" s="126" t="s">
        <v>15</v>
      </c>
      <c r="U693" s="16"/>
      <c r="V693" s="124"/>
      <c r="W693" s="121"/>
      <c r="X693" s="75" t="str">
        <f>IF(VLOOKUP(A687,入力シート❷!A:AF,28,FALSE)="","",VLOOKUP(A687,入力シート❷!A:AF,28,FALSE))</f>
        <v/>
      </c>
      <c r="Y693" s="67" t="str">
        <f>IF(VLOOKUP(A687,入力シート❷!A:AF,29,FALSE)="","",VLOOKUP(A687,入力シート❷!A:AF,29,FALSE))</f>
        <v/>
      </c>
      <c r="Z693" s="67" t="str">
        <f>IF(VLOOKUP(A687,入力シート❷!A:AF,30,FALSE)="","",VLOOKUP(A687,入力シート❷!A:AF,30,FALSE))</f>
        <v/>
      </c>
      <c r="AA693" s="67" t="str">
        <f>IF(VLOOKUP(A687,入力シート❷!A:AF,31,FALSE)="","",VLOOKUP(A687,入力シート❷!A:AF,31,FALSE))</f>
        <v/>
      </c>
      <c r="AB693" s="67" t="str">
        <f>IF(VLOOKUP(A687,入力シート❷!A:AF,32,FALSE)="","",VLOOKUP(A687,入力シート❷!A:AF,32,FALSE))</f>
        <v/>
      </c>
      <c r="AC693" s="69"/>
      <c r="AD693" s="83"/>
      <c r="AE693" s="83"/>
      <c r="AF693" s="83"/>
      <c r="AG693" s="84"/>
      <c r="AH693" s="165"/>
    </row>
    <row r="694" spans="1:34" ht="6" customHeight="1" thickBot="1">
      <c r="A694" s="249"/>
      <c r="B694" s="294"/>
      <c r="C694" s="297"/>
      <c r="D694" s="300"/>
      <c r="E694" s="251"/>
      <c r="F694" s="254"/>
      <c r="G694" s="254"/>
      <c r="H694" s="257"/>
      <c r="I694" s="294"/>
      <c r="J694" s="297"/>
      <c r="K694" s="300"/>
      <c r="L694" s="262"/>
      <c r="M694" s="263"/>
      <c r="N694" s="263"/>
      <c r="O694" s="264"/>
      <c r="P694" s="115"/>
      <c r="Q694" s="115"/>
      <c r="R694" s="115"/>
      <c r="S694" s="115"/>
      <c r="T694" s="127"/>
      <c r="U694" s="17"/>
      <c r="V694" s="137"/>
      <c r="W694" s="129"/>
      <c r="X694" s="75"/>
      <c r="Y694" s="67"/>
      <c r="Z694" s="67"/>
      <c r="AA694" s="67"/>
      <c r="AB694" s="67"/>
      <c r="AC694" s="69"/>
      <c r="AD694" s="83"/>
      <c r="AE694" s="83"/>
      <c r="AF694" s="83"/>
      <c r="AG694" s="84"/>
      <c r="AH694" s="166"/>
    </row>
    <row r="695" spans="1:34" ht="6" customHeight="1" thickBot="1">
      <c r="A695" s="249"/>
      <c r="B695" s="294"/>
      <c r="C695" s="297"/>
      <c r="D695" s="300"/>
      <c r="E695" s="251"/>
      <c r="F695" s="254"/>
      <c r="G695" s="254"/>
      <c r="H695" s="257"/>
      <c r="I695" s="294"/>
      <c r="J695" s="297"/>
      <c r="K695" s="300"/>
      <c r="L695" s="262"/>
      <c r="M695" s="263"/>
      <c r="N695" s="263"/>
      <c r="O695" s="264"/>
      <c r="P695" s="107" t="str">
        <f>IF(VLOOKUP(A687,入力シート❷!A:U,14,FALSE)="","",VLOOKUP(A687,入力シート❷!A:U,14,FALSE))</f>
        <v/>
      </c>
      <c r="Q695" s="107" t="str">
        <f>IF(VLOOKUP(A687,入力シート❷!A:U,15,FALSE)="","",VLOOKUP(A687,入力シート❷!A:U,15,FALSE))</f>
        <v/>
      </c>
      <c r="R695" s="107" t="str">
        <f>IF(VLOOKUP(A687,入力シート❷!A:U,16,FALSE)="","",VLOOKUP(A687,入力シート❷!A:U,16,FALSE))</f>
        <v/>
      </c>
      <c r="S695" s="107" t="str">
        <f>IF(VLOOKUP(A687,入力シート❷!A:U,17,FALSE)="","",VLOOKUP(A687,入力シート❷!A:U,17,FALSE))</f>
        <v/>
      </c>
      <c r="T695" s="127"/>
      <c r="U695" s="17"/>
      <c r="V695" s="123" t="s">
        <v>10</v>
      </c>
      <c r="W695" s="120" t="str">
        <f>IF(VLOOKUP(A687,入力シート❷!A:U,21,FALSE)="","",VLOOKUP(A687,入力シート❷!A:U,21,FALSE))</f>
        <v/>
      </c>
      <c r="X695" s="75"/>
      <c r="Y695" s="67"/>
      <c r="Z695" s="67"/>
      <c r="AA695" s="67"/>
      <c r="AB695" s="67"/>
      <c r="AC695" s="69"/>
      <c r="AD695" s="83"/>
      <c r="AE695" s="83"/>
      <c r="AF695" s="83"/>
      <c r="AG695" s="84"/>
      <c r="AH695" s="167" t="s">
        <v>15</v>
      </c>
    </row>
    <row r="696" spans="1:34" ht="6" customHeight="1" thickBot="1">
      <c r="A696" s="249"/>
      <c r="B696" s="294"/>
      <c r="C696" s="297"/>
      <c r="D696" s="300"/>
      <c r="E696" s="251"/>
      <c r="F696" s="254"/>
      <c r="G696" s="254"/>
      <c r="H696" s="257"/>
      <c r="I696" s="294"/>
      <c r="J696" s="297"/>
      <c r="K696" s="300"/>
      <c r="L696" s="262"/>
      <c r="M696" s="263"/>
      <c r="N696" s="263"/>
      <c r="O696" s="264"/>
      <c r="P696" s="107"/>
      <c r="Q696" s="107"/>
      <c r="R696" s="107"/>
      <c r="S696" s="107"/>
      <c r="T696" s="111" t="str">
        <f>VLOOKUP(A687,■■■!A:BN,66)</f>
        <v/>
      </c>
      <c r="U696" s="118">
        <f>VLOOKUP(A687,■■■!A:BA,53)</f>
        <v>0</v>
      </c>
      <c r="V696" s="124"/>
      <c r="W696" s="121"/>
      <c r="X696" s="75"/>
      <c r="Y696" s="67"/>
      <c r="Z696" s="67"/>
      <c r="AA696" s="67"/>
      <c r="AB696" s="67"/>
      <c r="AC696" s="69"/>
      <c r="AD696" s="83"/>
      <c r="AE696" s="83"/>
      <c r="AF696" s="83"/>
      <c r="AG696" s="84"/>
      <c r="AH696" s="165"/>
    </row>
    <row r="697" spans="1:34" ht="6" customHeight="1" thickBot="1">
      <c r="A697" s="249"/>
      <c r="B697" s="294"/>
      <c r="C697" s="297"/>
      <c r="D697" s="300"/>
      <c r="E697" s="251"/>
      <c r="F697" s="254"/>
      <c r="G697" s="254"/>
      <c r="H697" s="257"/>
      <c r="I697" s="294"/>
      <c r="J697" s="297"/>
      <c r="K697" s="300"/>
      <c r="L697" s="262"/>
      <c r="M697" s="263"/>
      <c r="N697" s="263"/>
      <c r="O697" s="264"/>
      <c r="P697" s="107"/>
      <c r="Q697" s="107"/>
      <c r="R697" s="107"/>
      <c r="S697" s="107"/>
      <c r="T697" s="111"/>
      <c r="U697" s="118"/>
      <c r="V697" s="124"/>
      <c r="W697" s="121"/>
      <c r="X697" s="75"/>
      <c r="Y697" s="67"/>
      <c r="Z697" s="67"/>
      <c r="AA697" s="67"/>
      <c r="AB697" s="67"/>
      <c r="AC697" s="69"/>
      <c r="AD697" s="83"/>
      <c r="AE697" s="83"/>
      <c r="AF697" s="83"/>
      <c r="AG697" s="84"/>
      <c r="AH697" s="165"/>
    </row>
    <row r="698" spans="1:34" ht="6" customHeight="1" thickBot="1">
      <c r="A698" s="249"/>
      <c r="B698" s="295"/>
      <c r="C698" s="298"/>
      <c r="D698" s="301"/>
      <c r="E698" s="252"/>
      <c r="F698" s="255"/>
      <c r="G698" s="255"/>
      <c r="H698" s="258"/>
      <c r="I698" s="295"/>
      <c r="J698" s="298"/>
      <c r="K698" s="301"/>
      <c r="L698" s="265"/>
      <c r="M698" s="266"/>
      <c r="N698" s="266"/>
      <c r="O698" s="267"/>
      <c r="P698" s="108"/>
      <c r="Q698" s="108"/>
      <c r="R698" s="108"/>
      <c r="S698" s="108"/>
      <c r="T698" s="112"/>
      <c r="U698" s="119"/>
      <c r="V698" s="125"/>
      <c r="W698" s="122"/>
      <c r="X698" s="76"/>
      <c r="Y698" s="68"/>
      <c r="Z698" s="68"/>
      <c r="AA698" s="68"/>
      <c r="AB698" s="68"/>
      <c r="AC698" s="70"/>
      <c r="AD698" s="85"/>
      <c r="AE698" s="85"/>
      <c r="AF698" s="85"/>
      <c r="AG698" s="86"/>
      <c r="AH698" s="168"/>
    </row>
    <row r="699" spans="1:34" ht="6" customHeight="1" thickBot="1">
      <c r="A699" s="249">
        <v>38</v>
      </c>
      <c r="B699" s="293" t="str">
        <f>IF(VLOOKUP(A699,入力シート❷!A:B,2,FALSE)="ハイパーコース","ハイパー","")</f>
        <v/>
      </c>
      <c r="C699" s="296" t="str">
        <f>IF(VLOOKUP(A699,入力シート❷!A:B,2,FALSE)="アドバンストコース","アドバンスト","")</f>
        <v/>
      </c>
      <c r="D699" s="299" t="str">
        <f>IF(VLOOKUP(A699,入力シート❷!A:B,2,FALSE)="アグレッシブコース","アグレッシブ","")</f>
        <v/>
      </c>
      <c r="E699" s="250" t="str">
        <f>IF(VLOOKUP(A699,入力シート❷!A:C,3,FALSE)="A推薦(単願)","A推薦","")</f>
        <v/>
      </c>
      <c r="F699" s="253" t="str">
        <f>IF(VLOOKUP(A699,入力シート❷!A:C,3,FALSE)="B推薦(併願)","B推薦","")</f>
        <v/>
      </c>
      <c r="G699" s="253" t="str">
        <f>IF(VLOOKUP(A699,入力シート❷!A:C,3,FALSE)="C推薦(第一志望)","C推薦","")</f>
        <v/>
      </c>
      <c r="H699" s="256" t="str">
        <f>IF(VLOOKUP(A699,入力シート❷!A:C,3,FALSE)="併願優遇","併願優遇","")</f>
        <v/>
      </c>
      <c r="I699" s="293" t="str">
        <f>IF(VLOOKUP(A699,入力シート❷!A:D,4,FALSE)="学業特待Ⅰ","学業特待Ⅰ","")</f>
        <v/>
      </c>
      <c r="J699" s="296" t="str">
        <f>IF(VLOOKUP(A699,入力シート❷!A:D,4,FALSE)="学業特待Ⅱ","学業特待Ⅱ","")</f>
        <v/>
      </c>
      <c r="K699" s="299" t="str">
        <f>IF(VLOOKUP(A699,入力シート❷!A:D,4,FALSE)="学業特待Ⅲ","学業特待Ⅲ","")</f>
        <v/>
      </c>
      <c r="L699" s="277" t="str">
        <f>IF(OR(VLOOKUP(A699,入力シート❷!A:I,7,FALSE)="",VLOOKUP(A699,入力シート❷!A:I,8,FALSE)=""),"入力シート❷に入力してください",VLOOKUP(A699,入力シート❷!A:I,7,FALSE)&amp;"　"&amp;VLOOKUP(A699,入力シート❷!A:I,8,FALSE))</f>
        <v>入力シート❷に入力してください</v>
      </c>
      <c r="M699" s="278"/>
      <c r="N699" s="268" t="str">
        <f>IF(VLOOKUP(A699,入力シート❷!A:I,9,FALSE)="","",IF(VLOOKUP(A699,入力シート❷!A:I,9,FALSE)="女","",VLOOKUP(A699,入力シート❷!A:I,9,FALSE)))</f>
        <v/>
      </c>
      <c r="O699" s="271" t="str">
        <f>IF(VLOOKUP(A699,入力シート❷!A:I,9,FALSE)="","",IF(VLOOKUP(A699,入力シート❷!A:I,9,FALSE)="男","",VLOOKUP(A699,入力シート❷!A:I,9,FALSE)))</f>
        <v/>
      </c>
      <c r="P699" s="159" t="s">
        <v>0</v>
      </c>
      <c r="Q699" s="159" t="s">
        <v>1</v>
      </c>
      <c r="R699" s="159" t="s">
        <v>2</v>
      </c>
      <c r="S699" s="159" t="s">
        <v>3</v>
      </c>
      <c r="T699" s="159" t="s">
        <v>6</v>
      </c>
      <c r="U699" s="159" t="s">
        <v>7</v>
      </c>
      <c r="V699" s="153" t="s">
        <v>8</v>
      </c>
      <c r="W699" s="138" t="str">
        <f>IF(VLOOKUP(A699,入力シート❷!A:U,19,FALSE)="","",VLOOKUP(A699,入力シート❷!A:U,19,FALSE))</f>
        <v/>
      </c>
      <c r="X699" s="87" t="str">
        <f>IF(VLOOKUP(A699,入力シート❷!A:AF,22,FALSE)="","",VLOOKUP(A699,入力シート❷!A:AF,22,FALSE))</f>
        <v/>
      </c>
      <c r="Y699" s="66" t="str">
        <f>IF(VLOOKUP(A699,入力シート❷!A:AF,23,FALSE)="","",VLOOKUP(A699,入力シート❷!A:AF,23,FALSE))</f>
        <v/>
      </c>
      <c r="Z699" s="66" t="str">
        <f>IF(VLOOKUP(A699,入力シート❷!A:AF,24,FALSE)="","",VLOOKUP(A699,入力シート❷!A:AF,24,FALSE))</f>
        <v/>
      </c>
      <c r="AA699" s="66" t="str">
        <f>IF(VLOOKUP(A699,入力シート❷!A:AF,25,FALSE)="","",VLOOKUP(A699,入力シート❷!A:AF,25,FALSE))</f>
        <v/>
      </c>
      <c r="AB699" s="66" t="str">
        <f>IF(VLOOKUP(A699,入力シート❷!A:AF,26,FALSE)="","",VLOOKUP(A699,入力シート❷!A:AF,26,FALSE))</f>
        <v/>
      </c>
      <c r="AC699" s="77" t="str">
        <f>IF(VLOOKUP(A699,入力シート❷!A:AF,27,FALSE)="","",VLOOKUP(A699,入力シート❷!A:AF,27,FALSE))</f>
        <v/>
      </c>
      <c r="AD699" s="81" t="str">
        <f>IF(VLOOKUP(A699,入力シート❷!A:AG,33,FALSE)="","必要な場合、入力シート❷に入力してください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必要な場合、入力シート❷に入力してください",VLOOKUP(A699,入力シート❷!A:AG,33,FALSE))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699" s="81"/>
      <c r="AF699" s="81"/>
      <c r="AG699" s="82"/>
      <c r="AH699" s="164" t="s">
        <v>15</v>
      </c>
    </row>
    <row r="700" spans="1:34" ht="6" customHeight="1" thickBot="1">
      <c r="A700" s="249"/>
      <c r="B700" s="294"/>
      <c r="C700" s="297"/>
      <c r="D700" s="300"/>
      <c r="E700" s="251"/>
      <c r="F700" s="254"/>
      <c r="G700" s="254"/>
      <c r="H700" s="257"/>
      <c r="I700" s="294"/>
      <c r="J700" s="297"/>
      <c r="K700" s="300"/>
      <c r="L700" s="279"/>
      <c r="M700" s="280"/>
      <c r="N700" s="269"/>
      <c r="O700" s="272"/>
      <c r="P700" s="115"/>
      <c r="Q700" s="115"/>
      <c r="R700" s="115"/>
      <c r="S700" s="115"/>
      <c r="T700" s="115"/>
      <c r="U700" s="115"/>
      <c r="V700" s="124"/>
      <c r="W700" s="121"/>
      <c r="X700" s="75"/>
      <c r="Y700" s="67"/>
      <c r="Z700" s="67"/>
      <c r="AA700" s="67"/>
      <c r="AB700" s="67"/>
      <c r="AC700" s="78"/>
      <c r="AD700" s="83"/>
      <c r="AE700" s="83"/>
      <c r="AF700" s="83"/>
      <c r="AG700" s="84"/>
      <c r="AH700" s="165"/>
    </row>
    <row r="701" spans="1:34" ht="6" customHeight="1" thickBot="1">
      <c r="A701" s="249"/>
      <c r="B701" s="294"/>
      <c r="C701" s="297"/>
      <c r="D701" s="300"/>
      <c r="E701" s="251"/>
      <c r="F701" s="254"/>
      <c r="G701" s="254"/>
      <c r="H701" s="257"/>
      <c r="I701" s="294"/>
      <c r="J701" s="297"/>
      <c r="K701" s="300"/>
      <c r="L701" s="279"/>
      <c r="M701" s="280"/>
      <c r="N701" s="269"/>
      <c r="O701" s="272"/>
      <c r="P701" s="107" t="str">
        <f>IF(VLOOKUP(A699,入力シート❷!A:U,10,FALSE)="","",VLOOKUP(A699,入力シート❷!A:U,10,FALSE))</f>
        <v/>
      </c>
      <c r="Q701" s="107" t="str">
        <f>IF(VLOOKUP(A699,入力シート❷!A:U,11,FALSE)="","",VLOOKUP(A699,入力シート❷!A:U,11,FALSE))</f>
        <v/>
      </c>
      <c r="R701" s="107" t="str">
        <f>IF(VLOOKUP(A699,入力シート❷!A:U,12,FALSE)="","",VLOOKUP(A699,入力シート❷!A:U,12,FALSE))</f>
        <v/>
      </c>
      <c r="S701" s="107" t="str">
        <f>IF(VLOOKUP(A699,入力シート❷!A:U,13,FALSE)="","",VLOOKUP(A699,入力シート❷!A:U,13,FALSE))</f>
        <v/>
      </c>
      <c r="T701" s="107" t="str">
        <f>IF(VLOOKUP(A699,入力シート❷!A:U,18,FALSE)="","",VLOOKUP(A699,入力シート❷!A:U,18,FALSE))</f>
        <v/>
      </c>
      <c r="U701" s="107" t="str">
        <f>IF(SUM(P701:T701)=0,"",SUM(P701:T701))</f>
        <v/>
      </c>
      <c r="V701" s="124"/>
      <c r="W701" s="121"/>
      <c r="X701" s="75"/>
      <c r="Y701" s="67"/>
      <c r="Z701" s="67"/>
      <c r="AA701" s="67"/>
      <c r="AB701" s="67"/>
      <c r="AC701" s="78"/>
      <c r="AD701" s="83"/>
      <c r="AE701" s="83"/>
      <c r="AF701" s="83"/>
      <c r="AG701" s="84"/>
      <c r="AH701" s="165"/>
    </row>
    <row r="702" spans="1:34" ht="6" customHeight="1" thickBot="1">
      <c r="A702" s="249"/>
      <c r="B702" s="294"/>
      <c r="C702" s="297"/>
      <c r="D702" s="300"/>
      <c r="E702" s="251"/>
      <c r="F702" s="254"/>
      <c r="G702" s="254"/>
      <c r="H702" s="257"/>
      <c r="I702" s="294"/>
      <c r="J702" s="297"/>
      <c r="K702" s="300"/>
      <c r="L702" s="281"/>
      <c r="M702" s="282"/>
      <c r="N702" s="270"/>
      <c r="O702" s="273"/>
      <c r="P702" s="107"/>
      <c r="Q702" s="107"/>
      <c r="R702" s="107"/>
      <c r="S702" s="107"/>
      <c r="T702" s="107"/>
      <c r="U702" s="107"/>
      <c r="V702" s="154"/>
      <c r="W702" s="139"/>
      <c r="X702" s="75"/>
      <c r="Y702" s="67"/>
      <c r="Z702" s="67"/>
      <c r="AA702" s="67"/>
      <c r="AB702" s="67"/>
      <c r="AC702" s="78"/>
      <c r="AD702" s="83"/>
      <c r="AE702" s="83"/>
      <c r="AF702" s="83"/>
      <c r="AG702" s="84"/>
      <c r="AH702" s="166"/>
    </row>
    <row r="703" spans="1:34" ht="6" customHeight="1" thickBot="1">
      <c r="A703" s="249"/>
      <c r="B703" s="294"/>
      <c r="C703" s="297"/>
      <c r="D703" s="300"/>
      <c r="E703" s="251"/>
      <c r="F703" s="254"/>
      <c r="G703" s="254"/>
      <c r="H703" s="257"/>
      <c r="I703" s="294"/>
      <c r="J703" s="297"/>
      <c r="K703" s="300"/>
      <c r="L703" s="259" t="str">
        <f>IF(OR(VLOOKUP(A699,入力シート❷!A:I,5,FALSE)="",VLOOKUP(A699,入力シート❷!A:I,6,FALSE)=""),"入力シート❷に入力してください",VLOOKUP(A699,入力シート❷!A:I,5,FALSE)&amp;"　"&amp;VLOOKUP(A699,入力シート❷!A:I,6,FALSE))</f>
        <v>入力シート❷に入力してください</v>
      </c>
      <c r="M703" s="260"/>
      <c r="N703" s="260"/>
      <c r="O703" s="261"/>
      <c r="P703" s="107"/>
      <c r="Q703" s="107"/>
      <c r="R703" s="107"/>
      <c r="S703" s="107"/>
      <c r="T703" s="107"/>
      <c r="U703" s="107"/>
      <c r="V703" s="136" t="s">
        <v>9</v>
      </c>
      <c r="W703" s="128" t="str">
        <f>IF(VLOOKUP(A699,入力シート❷!A:U,20,FALSE)="","",VLOOKUP(A699,入力シート❷!A:U,20,FALSE))</f>
        <v/>
      </c>
      <c r="X703" s="75"/>
      <c r="Y703" s="67"/>
      <c r="Z703" s="67"/>
      <c r="AA703" s="67"/>
      <c r="AB703" s="67"/>
      <c r="AC703" s="78"/>
      <c r="AD703" s="83"/>
      <c r="AE703" s="83"/>
      <c r="AF703" s="83"/>
      <c r="AG703" s="84"/>
      <c r="AH703" s="167" t="s">
        <v>15</v>
      </c>
    </row>
    <row r="704" spans="1:34" ht="6" customHeight="1" thickBot="1">
      <c r="A704" s="249"/>
      <c r="B704" s="294"/>
      <c r="C704" s="297"/>
      <c r="D704" s="300"/>
      <c r="E704" s="251"/>
      <c r="F704" s="254"/>
      <c r="G704" s="254"/>
      <c r="H704" s="257"/>
      <c r="I704" s="294"/>
      <c r="J704" s="297"/>
      <c r="K704" s="300"/>
      <c r="L704" s="262"/>
      <c r="M704" s="263"/>
      <c r="N704" s="263"/>
      <c r="O704" s="264"/>
      <c r="P704" s="113"/>
      <c r="Q704" s="113"/>
      <c r="R704" s="113"/>
      <c r="S704" s="113"/>
      <c r="T704" s="113"/>
      <c r="U704" s="113"/>
      <c r="V704" s="124"/>
      <c r="W704" s="121"/>
      <c r="X704" s="75"/>
      <c r="Y704" s="67"/>
      <c r="Z704" s="67"/>
      <c r="AA704" s="67"/>
      <c r="AB704" s="67"/>
      <c r="AC704" s="78"/>
      <c r="AD704" s="83"/>
      <c r="AE704" s="83"/>
      <c r="AF704" s="83"/>
      <c r="AG704" s="84"/>
      <c r="AH704" s="165"/>
    </row>
    <row r="705" spans="1:34" ht="6" customHeight="1" thickBot="1">
      <c r="A705" s="249"/>
      <c r="B705" s="294"/>
      <c r="C705" s="297"/>
      <c r="D705" s="300"/>
      <c r="E705" s="251"/>
      <c r="F705" s="254"/>
      <c r="G705" s="254"/>
      <c r="H705" s="257"/>
      <c r="I705" s="294"/>
      <c r="J705" s="297"/>
      <c r="K705" s="300"/>
      <c r="L705" s="262"/>
      <c r="M705" s="263"/>
      <c r="N705" s="263"/>
      <c r="O705" s="264"/>
      <c r="P705" s="114" t="s">
        <v>4</v>
      </c>
      <c r="Q705" s="114" t="s">
        <v>5</v>
      </c>
      <c r="R705" s="114" t="s">
        <v>11</v>
      </c>
      <c r="S705" s="114" t="s">
        <v>12</v>
      </c>
      <c r="T705" s="126" t="s">
        <v>15</v>
      </c>
      <c r="U705" s="16"/>
      <c r="V705" s="124"/>
      <c r="W705" s="121"/>
      <c r="X705" s="75" t="str">
        <f>IF(VLOOKUP(A699,入力シート❷!A:AF,28,FALSE)="","",VLOOKUP(A699,入力シート❷!A:AF,28,FALSE))</f>
        <v/>
      </c>
      <c r="Y705" s="67" t="str">
        <f>IF(VLOOKUP(A699,入力シート❷!A:AF,29,FALSE)="","",VLOOKUP(A699,入力シート❷!A:AF,29,FALSE))</f>
        <v/>
      </c>
      <c r="Z705" s="67" t="str">
        <f>IF(VLOOKUP(A699,入力シート❷!A:AF,30,FALSE)="","",VLOOKUP(A699,入力シート❷!A:AF,30,FALSE))</f>
        <v/>
      </c>
      <c r="AA705" s="67" t="str">
        <f>IF(VLOOKUP(A699,入力シート❷!A:AF,31,FALSE)="","",VLOOKUP(A699,入力シート❷!A:AF,31,FALSE))</f>
        <v/>
      </c>
      <c r="AB705" s="67" t="str">
        <f>IF(VLOOKUP(A699,入力シート❷!A:AF,32,FALSE)="","",VLOOKUP(A699,入力シート❷!A:AF,32,FALSE))</f>
        <v/>
      </c>
      <c r="AC705" s="69"/>
      <c r="AD705" s="83"/>
      <c r="AE705" s="83"/>
      <c r="AF705" s="83"/>
      <c r="AG705" s="84"/>
      <c r="AH705" s="165"/>
    </row>
    <row r="706" spans="1:34" ht="6" customHeight="1" thickBot="1">
      <c r="A706" s="249"/>
      <c r="B706" s="294"/>
      <c r="C706" s="297"/>
      <c r="D706" s="300"/>
      <c r="E706" s="251"/>
      <c r="F706" s="254"/>
      <c r="G706" s="254"/>
      <c r="H706" s="257"/>
      <c r="I706" s="294"/>
      <c r="J706" s="297"/>
      <c r="K706" s="300"/>
      <c r="L706" s="262"/>
      <c r="M706" s="263"/>
      <c r="N706" s="263"/>
      <c r="O706" s="264"/>
      <c r="P706" s="115"/>
      <c r="Q706" s="115"/>
      <c r="R706" s="115"/>
      <c r="S706" s="115"/>
      <c r="T706" s="127"/>
      <c r="U706" s="17"/>
      <c r="V706" s="137"/>
      <c r="W706" s="129"/>
      <c r="X706" s="75"/>
      <c r="Y706" s="67"/>
      <c r="Z706" s="67"/>
      <c r="AA706" s="67"/>
      <c r="AB706" s="67"/>
      <c r="AC706" s="69"/>
      <c r="AD706" s="83"/>
      <c r="AE706" s="83"/>
      <c r="AF706" s="83"/>
      <c r="AG706" s="84"/>
      <c r="AH706" s="166"/>
    </row>
    <row r="707" spans="1:34" ht="6" customHeight="1" thickBot="1">
      <c r="A707" s="249"/>
      <c r="B707" s="294"/>
      <c r="C707" s="297"/>
      <c r="D707" s="300"/>
      <c r="E707" s="251"/>
      <c r="F707" s="254"/>
      <c r="G707" s="254"/>
      <c r="H707" s="257"/>
      <c r="I707" s="294"/>
      <c r="J707" s="297"/>
      <c r="K707" s="300"/>
      <c r="L707" s="262"/>
      <c r="M707" s="263"/>
      <c r="N707" s="263"/>
      <c r="O707" s="264"/>
      <c r="P707" s="107" t="str">
        <f>IF(VLOOKUP(A699,入力シート❷!A:U,14,FALSE)="","",VLOOKUP(A699,入力シート❷!A:U,14,FALSE))</f>
        <v/>
      </c>
      <c r="Q707" s="107" t="str">
        <f>IF(VLOOKUP(A699,入力シート❷!A:U,15,FALSE)="","",VLOOKUP(A699,入力シート❷!A:U,15,FALSE))</f>
        <v/>
      </c>
      <c r="R707" s="107" t="str">
        <f>IF(VLOOKUP(A699,入力シート❷!A:U,16,FALSE)="","",VLOOKUP(A699,入力シート❷!A:U,16,FALSE))</f>
        <v/>
      </c>
      <c r="S707" s="107" t="str">
        <f>IF(VLOOKUP(A699,入力シート❷!A:U,17,FALSE)="","",VLOOKUP(A699,入力シート❷!A:U,17,FALSE))</f>
        <v/>
      </c>
      <c r="T707" s="127"/>
      <c r="U707" s="17"/>
      <c r="V707" s="123" t="s">
        <v>10</v>
      </c>
      <c r="W707" s="120" t="str">
        <f>IF(VLOOKUP(A699,入力シート❷!A:U,21,FALSE)="","",VLOOKUP(A699,入力シート❷!A:U,21,FALSE))</f>
        <v/>
      </c>
      <c r="X707" s="75"/>
      <c r="Y707" s="67"/>
      <c r="Z707" s="67"/>
      <c r="AA707" s="67"/>
      <c r="AB707" s="67"/>
      <c r="AC707" s="69"/>
      <c r="AD707" s="83"/>
      <c r="AE707" s="83"/>
      <c r="AF707" s="83"/>
      <c r="AG707" s="84"/>
      <c r="AH707" s="167" t="s">
        <v>15</v>
      </c>
    </row>
    <row r="708" spans="1:34" ht="6" customHeight="1" thickBot="1">
      <c r="A708" s="249"/>
      <c r="B708" s="294"/>
      <c r="C708" s="297"/>
      <c r="D708" s="300"/>
      <c r="E708" s="251"/>
      <c r="F708" s="254"/>
      <c r="G708" s="254"/>
      <c r="H708" s="257"/>
      <c r="I708" s="294"/>
      <c r="J708" s="297"/>
      <c r="K708" s="300"/>
      <c r="L708" s="262"/>
      <c r="M708" s="263"/>
      <c r="N708" s="263"/>
      <c r="O708" s="264"/>
      <c r="P708" s="107"/>
      <c r="Q708" s="107"/>
      <c r="R708" s="107"/>
      <c r="S708" s="107"/>
      <c r="T708" s="111" t="str">
        <f>VLOOKUP(A699,■■■!A:BN,66)</f>
        <v/>
      </c>
      <c r="U708" s="118">
        <f>VLOOKUP(A699,■■■!A:BA,53)</f>
        <v>0</v>
      </c>
      <c r="V708" s="124"/>
      <c r="W708" s="121"/>
      <c r="X708" s="75"/>
      <c r="Y708" s="67"/>
      <c r="Z708" s="67"/>
      <c r="AA708" s="67"/>
      <c r="AB708" s="67"/>
      <c r="AC708" s="69"/>
      <c r="AD708" s="83"/>
      <c r="AE708" s="83"/>
      <c r="AF708" s="83"/>
      <c r="AG708" s="84"/>
      <c r="AH708" s="165"/>
    </row>
    <row r="709" spans="1:34" ht="6" customHeight="1" thickBot="1">
      <c r="A709" s="249"/>
      <c r="B709" s="294"/>
      <c r="C709" s="297"/>
      <c r="D709" s="300"/>
      <c r="E709" s="251"/>
      <c r="F709" s="254"/>
      <c r="G709" s="254"/>
      <c r="H709" s="257"/>
      <c r="I709" s="294"/>
      <c r="J709" s="297"/>
      <c r="K709" s="300"/>
      <c r="L709" s="262"/>
      <c r="M709" s="263"/>
      <c r="N709" s="263"/>
      <c r="O709" s="264"/>
      <c r="P709" s="107"/>
      <c r="Q709" s="107"/>
      <c r="R709" s="107"/>
      <c r="S709" s="107"/>
      <c r="T709" s="111"/>
      <c r="U709" s="118"/>
      <c r="V709" s="124"/>
      <c r="W709" s="121"/>
      <c r="X709" s="75"/>
      <c r="Y709" s="67"/>
      <c r="Z709" s="67"/>
      <c r="AA709" s="67"/>
      <c r="AB709" s="67"/>
      <c r="AC709" s="69"/>
      <c r="AD709" s="83"/>
      <c r="AE709" s="83"/>
      <c r="AF709" s="83"/>
      <c r="AG709" s="84"/>
      <c r="AH709" s="165"/>
    </row>
    <row r="710" spans="1:34" ht="6" customHeight="1" thickBot="1">
      <c r="A710" s="249"/>
      <c r="B710" s="295"/>
      <c r="C710" s="298"/>
      <c r="D710" s="301"/>
      <c r="E710" s="252"/>
      <c r="F710" s="255"/>
      <c r="G710" s="255"/>
      <c r="H710" s="258"/>
      <c r="I710" s="295"/>
      <c r="J710" s="298"/>
      <c r="K710" s="301"/>
      <c r="L710" s="265"/>
      <c r="M710" s="266"/>
      <c r="N710" s="266"/>
      <c r="O710" s="267"/>
      <c r="P710" s="108"/>
      <c r="Q710" s="108"/>
      <c r="R710" s="108"/>
      <c r="S710" s="108"/>
      <c r="T710" s="112"/>
      <c r="U710" s="119"/>
      <c r="V710" s="125"/>
      <c r="W710" s="122"/>
      <c r="X710" s="76"/>
      <c r="Y710" s="68"/>
      <c r="Z710" s="68"/>
      <c r="AA710" s="68"/>
      <c r="AB710" s="68"/>
      <c r="AC710" s="70"/>
      <c r="AD710" s="85"/>
      <c r="AE710" s="85"/>
      <c r="AF710" s="85"/>
      <c r="AG710" s="86"/>
      <c r="AH710" s="168"/>
    </row>
    <row r="711" spans="1:34" ht="6" customHeight="1" thickBot="1">
      <c r="A711" s="249">
        <v>39</v>
      </c>
      <c r="B711" s="293" t="str">
        <f>IF(VLOOKUP(A711,入力シート❷!A:B,2,FALSE)="ハイパーコース","ハイパー","")</f>
        <v/>
      </c>
      <c r="C711" s="296" t="str">
        <f>IF(VLOOKUP(A711,入力シート❷!A:B,2,FALSE)="アドバンストコース","アドバンスト","")</f>
        <v/>
      </c>
      <c r="D711" s="299" t="str">
        <f>IF(VLOOKUP(A711,入力シート❷!A:B,2,FALSE)="アグレッシブコース","アグレッシブ","")</f>
        <v/>
      </c>
      <c r="E711" s="250" t="str">
        <f>IF(VLOOKUP(A711,入力シート❷!A:C,3,FALSE)="A推薦(単願)","A推薦","")</f>
        <v/>
      </c>
      <c r="F711" s="253" t="str">
        <f>IF(VLOOKUP(A711,入力シート❷!A:C,3,FALSE)="B推薦(併願)","B推薦","")</f>
        <v/>
      </c>
      <c r="G711" s="253" t="str">
        <f>IF(VLOOKUP(A711,入力シート❷!A:C,3,FALSE)="C推薦(第一志望)","C推薦","")</f>
        <v/>
      </c>
      <c r="H711" s="256" t="str">
        <f>IF(VLOOKUP(A711,入力シート❷!A:C,3,FALSE)="併願優遇","併願優遇","")</f>
        <v/>
      </c>
      <c r="I711" s="293" t="str">
        <f>IF(VLOOKUP(A711,入力シート❷!A:D,4,FALSE)="学業特待Ⅰ","学業特待Ⅰ","")</f>
        <v/>
      </c>
      <c r="J711" s="296" t="str">
        <f>IF(VLOOKUP(A711,入力シート❷!A:D,4,FALSE)="学業特待Ⅱ","学業特待Ⅱ","")</f>
        <v/>
      </c>
      <c r="K711" s="299" t="str">
        <f>IF(VLOOKUP(A711,入力シート❷!A:D,4,FALSE)="学業特待Ⅲ","学業特待Ⅲ","")</f>
        <v/>
      </c>
      <c r="L711" s="277" t="str">
        <f>IF(OR(VLOOKUP(A711,入力シート❷!A:I,7,FALSE)="",VLOOKUP(A711,入力シート❷!A:I,8,FALSE)=""),"入力シート❷に入力してください",VLOOKUP(A711,入力シート❷!A:I,7,FALSE)&amp;"　"&amp;VLOOKUP(A711,入力シート❷!A:I,8,FALSE))</f>
        <v>入力シート❷に入力してください</v>
      </c>
      <c r="M711" s="278"/>
      <c r="N711" s="268" t="str">
        <f>IF(VLOOKUP(A711,入力シート❷!A:I,9,FALSE)="","",IF(VLOOKUP(A711,入力シート❷!A:I,9,FALSE)="女","",VLOOKUP(A711,入力シート❷!A:I,9,FALSE)))</f>
        <v/>
      </c>
      <c r="O711" s="271" t="str">
        <f>IF(VLOOKUP(A711,入力シート❷!A:I,9,FALSE)="","",IF(VLOOKUP(A711,入力シート❷!A:I,9,FALSE)="男","",VLOOKUP(A711,入力シート❷!A:I,9,FALSE)))</f>
        <v/>
      </c>
      <c r="P711" s="159" t="s">
        <v>0</v>
      </c>
      <c r="Q711" s="159" t="s">
        <v>1</v>
      </c>
      <c r="R711" s="159" t="s">
        <v>2</v>
      </c>
      <c r="S711" s="159" t="s">
        <v>3</v>
      </c>
      <c r="T711" s="159" t="s">
        <v>6</v>
      </c>
      <c r="U711" s="159" t="s">
        <v>7</v>
      </c>
      <c r="V711" s="153" t="s">
        <v>8</v>
      </c>
      <c r="W711" s="138" t="str">
        <f>IF(VLOOKUP(A711,入力シート❷!A:U,19,FALSE)="","",VLOOKUP(A711,入力シート❷!A:U,19,FALSE))</f>
        <v/>
      </c>
      <c r="X711" s="87" t="str">
        <f>IF(VLOOKUP(A711,入力シート❷!A:AF,22,FALSE)="","",VLOOKUP(A711,入力シート❷!A:AF,22,FALSE))</f>
        <v/>
      </c>
      <c r="Y711" s="66" t="str">
        <f>IF(VLOOKUP(A711,入力シート❷!A:AF,23,FALSE)="","",VLOOKUP(A711,入力シート❷!A:AF,23,FALSE))</f>
        <v/>
      </c>
      <c r="Z711" s="66" t="str">
        <f>IF(VLOOKUP(A711,入力シート❷!A:AF,24,FALSE)="","",VLOOKUP(A711,入力シート❷!A:AF,24,FALSE))</f>
        <v/>
      </c>
      <c r="AA711" s="66" t="str">
        <f>IF(VLOOKUP(A711,入力シート❷!A:AF,25,FALSE)="","",VLOOKUP(A711,入力シート❷!A:AF,25,FALSE))</f>
        <v/>
      </c>
      <c r="AB711" s="66" t="str">
        <f>IF(VLOOKUP(A711,入力シート❷!A:AF,26,FALSE)="","",VLOOKUP(A711,入力シート❷!A:AF,26,FALSE))</f>
        <v/>
      </c>
      <c r="AC711" s="77" t="str">
        <f>IF(VLOOKUP(A711,入力シート❷!A:AF,27,FALSE)="","",VLOOKUP(A711,入力シート❷!A:AF,27,FALSE))</f>
        <v/>
      </c>
      <c r="AD711" s="81" t="str">
        <f>IF(VLOOKUP(A711,入力シート❷!A:AG,33,FALSE)="","必要な場合、入力シート❷に入力してください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必要な場合、入力シート❷に入力してください",VLOOKUP(A711,入力シート❷!A:AG,33,FALSE))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11" s="81"/>
      <c r="AF711" s="81"/>
      <c r="AG711" s="82"/>
      <c r="AH711" s="164" t="s">
        <v>15</v>
      </c>
    </row>
    <row r="712" spans="1:34" ht="6" customHeight="1" thickBot="1">
      <c r="A712" s="249"/>
      <c r="B712" s="294"/>
      <c r="C712" s="297"/>
      <c r="D712" s="300"/>
      <c r="E712" s="251"/>
      <c r="F712" s="254"/>
      <c r="G712" s="254"/>
      <c r="H712" s="257"/>
      <c r="I712" s="294"/>
      <c r="J712" s="297"/>
      <c r="K712" s="300"/>
      <c r="L712" s="279"/>
      <c r="M712" s="280"/>
      <c r="N712" s="269"/>
      <c r="O712" s="272"/>
      <c r="P712" s="115"/>
      <c r="Q712" s="115"/>
      <c r="R712" s="115"/>
      <c r="S712" s="115"/>
      <c r="T712" s="115"/>
      <c r="U712" s="115"/>
      <c r="V712" s="124"/>
      <c r="W712" s="121"/>
      <c r="X712" s="75"/>
      <c r="Y712" s="67"/>
      <c r="Z712" s="67"/>
      <c r="AA712" s="67"/>
      <c r="AB712" s="67"/>
      <c r="AC712" s="78"/>
      <c r="AD712" s="83"/>
      <c r="AE712" s="83"/>
      <c r="AF712" s="83"/>
      <c r="AG712" s="84"/>
      <c r="AH712" s="165"/>
    </row>
    <row r="713" spans="1:34" ht="6" customHeight="1" thickBot="1">
      <c r="A713" s="249"/>
      <c r="B713" s="294"/>
      <c r="C713" s="297"/>
      <c r="D713" s="300"/>
      <c r="E713" s="251"/>
      <c r="F713" s="254"/>
      <c r="G713" s="254"/>
      <c r="H713" s="257"/>
      <c r="I713" s="294"/>
      <c r="J713" s="297"/>
      <c r="K713" s="300"/>
      <c r="L713" s="279"/>
      <c r="M713" s="280"/>
      <c r="N713" s="269"/>
      <c r="O713" s="272"/>
      <c r="P713" s="107" t="str">
        <f>IF(VLOOKUP(A711,入力シート❷!A:U,10,FALSE)="","",VLOOKUP(A711,入力シート❷!A:U,10,FALSE))</f>
        <v/>
      </c>
      <c r="Q713" s="107" t="str">
        <f>IF(VLOOKUP(A711,入力シート❷!A:U,11,FALSE)="","",VLOOKUP(A711,入力シート❷!A:U,11,FALSE))</f>
        <v/>
      </c>
      <c r="R713" s="107" t="str">
        <f>IF(VLOOKUP(A711,入力シート❷!A:U,12,FALSE)="","",VLOOKUP(A711,入力シート❷!A:U,12,FALSE))</f>
        <v/>
      </c>
      <c r="S713" s="107" t="str">
        <f>IF(VLOOKUP(A711,入力シート❷!A:U,13,FALSE)="","",VLOOKUP(A711,入力シート❷!A:U,13,FALSE))</f>
        <v/>
      </c>
      <c r="T713" s="107" t="str">
        <f>IF(VLOOKUP(A711,入力シート❷!A:U,18,FALSE)="","",VLOOKUP(A711,入力シート❷!A:U,18,FALSE))</f>
        <v/>
      </c>
      <c r="U713" s="107" t="str">
        <f>IF(SUM(P713:T713)=0,"",SUM(P713:T713))</f>
        <v/>
      </c>
      <c r="V713" s="124"/>
      <c r="W713" s="121"/>
      <c r="X713" s="75"/>
      <c r="Y713" s="67"/>
      <c r="Z713" s="67"/>
      <c r="AA713" s="67"/>
      <c r="AB713" s="67"/>
      <c r="AC713" s="78"/>
      <c r="AD713" s="83"/>
      <c r="AE713" s="83"/>
      <c r="AF713" s="83"/>
      <c r="AG713" s="84"/>
      <c r="AH713" s="165"/>
    </row>
    <row r="714" spans="1:34" ht="6" customHeight="1" thickBot="1">
      <c r="A714" s="249"/>
      <c r="B714" s="294"/>
      <c r="C714" s="297"/>
      <c r="D714" s="300"/>
      <c r="E714" s="251"/>
      <c r="F714" s="254"/>
      <c r="G714" s="254"/>
      <c r="H714" s="257"/>
      <c r="I714" s="294"/>
      <c r="J714" s="297"/>
      <c r="K714" s="300"/>
      <c r="L714" s="281"/>
      <c r="M714" s="282"/>
      <c r="N714" s="270"/>
      <c r="O714" s="273"/>
      <c r="P714" s="107"/>
      <c r="Q714" s="107"/>
      <c r="R714" s="107"/>
      <c r="S714" s="107"/>
      <c r="T714" s="107"/>
      <c r="U714" s="107"/>
      <c r="V714" s="154"/>
      <c r="W714" s="139"/>
      <c r="X714" s="75"/>
      <c r="Y714" s="67"/>
      <c r="Z714" s="67"/>
      <c r="AA714" s="67"/>
      <c r="AB714" s="67"/>
      <c r="AC714" s="78"/>
      <c r="AD714" s="83"/>
      <c r="AE714" s="83"/>
      <c r="AF714" s="83"/>
      <c r="AG714" s="84"/>
      <c r="AH714" s="166"/>
    </row>
    <row r="715" spans="1:34" ht="6" customHeight="1" thickBot="1">
      <c r="A715" s="249"/>
      <c r="B715" s="294"/>
      <c r="C715" s="297"/>
      <c r="D715" s="300"/>
      <c r="E715" s="251"/>
      <c r="F715" s="254"/>
      <c r="G715" s="254"/>
      <c r="H715" s="257"/>
      <c r="I715" s="294"/>
      <c r="J715" s="297"/>
      <c r="K715" s="300"/>
      <c r="L715" s="259" t="str">
        <f>IF(OR(VLOOKUP(A711,入力シート❷!A:I,5,FALSE)="",VLOOKUP(A711,入力シート❷!A:I,6,FALSE)=""),"入力シート❷に入力してください",VLOOKUP(A711,入力シート❷!A:I,5,FALSE)&amp;"　"&amp;VLOOKUP(A711,入力シート❷!A:I,6,FALSE))</f>
        <v>入力シート❷に入力してください</v>
      </c>
      <c r="M715" s="260"/>
      <c r="N715" s="260"/>
      <c r="O715" s="261"/>
      <c r="P715" s="107"/>
      <c r="Q715" s="107"/>
      <c r="R715" s="107"/>
      <c r="S715" s="107"/>
      <c r="T715" s="107"/>
      <c r="U715" s="107"/>
      <c r="V715" s="136" t="s">
        <v>9</v>
      </c>
      <c r="W715" s="128" t="str">
        <f>IF(VLOOKUP(A711,入力シート❷!A:U,20,FALSE)="","",VLOOKUP(A711,入力シート❷!A:U,20,FALSE))</f>
        <v/>
      </c>
      <c r="X715" s="75"/>
      <c r="Y715" s="67"/>
      <c r="Z715" s="67"/>
      <c r="AA715" s="67"/>
      <c r="AB715" s="67"/>
      <c r="AC715" s="78"/>
      <c r="AD715" s="83"/>
      <c r="AE715" s="83"/>
      <c r="AF715" s="83"/>
      <c r="AG715" s="84"/>
      <c r="AH715" s="167" t="s">
        <v>15</v>
      </c>
    </row>
    <row r="716" spans="1:34" ht="6" customHeight="1" thickBot="1">
      <c r="A716" s="249"/>
      <c r="B716" s="294"/>
      <c r="C716" s="297"/>
      <c r="D716" s="300"/>
      <c r="E716" s="251"/>
      <c r="F716" s="254"/>
      <c r="G716" s="254"/>
      <c r="H716" s="257"/>
      <c r="I716" s="294"/>
      <c r="J716" s="297"/>
      <c r="K716" s="300"/>
      <c r="L716" s="262"/>
      <c r="M716" s="263"/>
      <c r="N716" s="263"/>
      <c r="O716" s="264"/>
      <c r="P716" s="113"/>
      <c r="Q716" s="113"/>
      <c r="R716" s="113"/>
      <c r="S716" s="113"/>
      <c r="T716" s="113"/>
      <c r="U716" s="113"/>
      <c r="V716" s="124"/>
      <c r="W716" s="121"/>
      <c r="X716" s="75"/>
      <c r="Y716" s="67"/>
      <c r="Z716" s="67"/>
      <c r="AA716" s="67"/>
      <c r="AB716" s="67"/>
      <c r="AC716" s="78"/>
      <c r="AD716" s="83"/>
      <c r="AE716" s="83"/>
      <c r="AF716" s="83"/>
      <c r="AG716" s="84"/>
      <c r="AH716" s="165"/>
    </row>
    <row r="717" spans="1:34" ht="6" customHeight="1" thickBot="1">
      <c r="A717" s="249"/>
      <c r="B717" s="294"/>
      <c r="C717" s="297"/>
      <c r="D717" s="300"/>
      <c r="E717" s="251"/>
      <c r="F717" s="254"/>
      <c r="G717" s="254"/>
      <c r="H717" s="257"/>
      <c r="I717" s="294"/>
      <c r="J717" s="297"/>
      <c r="K717" s="300"/>
      <c r="L717" s="262"/>
      <c r="M717" s="263"/>
      <c r="N717" s="263"/>
      <c r="O717" s="264"/>
      <c r="P717" s="114" t="s">
        <v>4</v>
      </c>
      <c r="Q717" s="114" t="s">
        <v>5</v>
      </c>
      <c r="R717" s="114" t="s">
        <v>11</v>
      </c>
      <c r="S717" s="114" t="s">
        <v>12</v>
      </c>
      <c r="T717" s="126" t="s">
        <v>15</v>
      </c>
      <c r="U717" s="16"/>
      <c r="V717" s="124"/>
      <c r="W717" s="121"/>
      <c r="X717" s="75" t="str">
        <f>IF(VLOOKUP(A711,入力シート❷!A:AF,28,FALSE)="","",VLOOKUP(A711,入力シート❷!A:AF,28,FALSE))</f>
        <v/>
      </c>
      <c r="Y717" s="67" t="str">
        <f>IF(VLOOKUP(A711,入力シート❷!A:AF,29,FALSE)="","",VLOOKUP(A711,入力シート❷!A:AF,29,FALSE))</f>
        <v/>
      </c>
      <c r="Z717" s="67" t="str">
        <f>IF(VLOOKUP(A711,入力シート❷!A:AF,30,FALSE)="","",VLOOKUP(A711,入力シート❷!A:AF,30,FALSE))</f>
        <v/>
      </c>
      <c r="AA717" s="67" t="str">
        <f>IF(VLOOKUP(A711,入力シート❷!A:AF,31,FALSE)="","",VLOOKUP(A711,入力シート❷!A:AF,31,FALSE))</f>
        <v/>
      </c>
      <c r="AB717" s="67" t="str">
        <f>IF(VLOOKUP(A711,入力シート❷!A:AF,32,FALSE)="","",VLOOKUP(A711,入力シート❷!A:AF,32,FALSE))</f>
        <v/>
      </c>
      <c r="AC717" s="69"/>
      <c r="AD717" s="83"/>
      <c r="AE717" s="83"/>
      <c r="AF717" s="83"/>
      <c r="AG717" s="84"/>
      <c r="AH717" s="165"/>
    </row>
    <row r="718" spans="1:34" ht="6" customHeight="1" thickBot="1">
      <c r="A718" s="249"/>
      <c r="B718" s="294"/>
      <c r="C718" s="297"/>
      <c r="D718" s="300"/>
      <c r="E718" s="251"/>
      <c r="F718" s="254"/>
      <c r="G718" s="254"/>
      <c r="H718" s="257"/>
      <c r="I718" s="294"/>
      <c r="J718" s="297"/>
      <c r="K718" s="300"/>
      <c r="L718" s="262"/>
      <c r="M718" s="263"/>
      <c r="N718" s="263"/>
      <c r="O718" s="264"/>
      <c r="P718" s="115"/>
      <c r="Q718" s="115"/>
      <c r="R718" s="115"/>
      <c r="S718" s="115"/>
      <c r="T718" s="127"/>
      <c r="U718" s="17"/>
      <c r="V718" s="137"/>
      <c r="W718" s="129"/>
      <c r="X718" s="75"/>
      <c r="Y718" s="67"/>
      <c r="Z718" s="67"/>
      <c r="AA718" s="67"/>
      <c r="AB718" s="67"/>
      <c r="AC718" s="69"/>
      <c r="AD718" s="83"/>
      <c r="AE718" s="83"/>
      <c r="AF718" s="83"/>
      <c r="AG718" s="84"/>
      <c r="AH718" s="166"/>
    </row>
    <row r="719" spans="1:34" ht="6" customHeight="1" thickBot="1">
      <c r="A719" s="249"/>
      <c r="B719" s="294"/>
      <c r="C719" s="297"/>
      <c r="D719" s="300"/>
      <c r="E719" s="251"/>
      <c r="F719" s="254"/>
      <c r="G719" s="254"/>
      <c r="H719" s="257"/>
      <c r="I719" s="294"/>
      <c r="J719" s="297"/>
      <c r="K719" s="300"/>
      <c r="L719" s="262"/>
      <c r="M719" s="263"/>
      <c r="N719" s="263"/>
      <c r="O719" s="264"/>
      <c r="P719" s="107" t="str">
        <f>IF(VLOOKUP(A711,入力シート❷!A:U,14,FALSE)="","",VLOOKUP(A711,入力シート❷!A:U,14,FALSE))</f>
        <v/>
      </c>
      <c r="Q719" s="107" t="str">
        <f>IF(VLOOKUP(A711,入力シート❷!A:U,15,FALSE)="","",VLOOKUP(A711,入力シート❷!A:U,15,FALSE))</f>
        <v/>
      </c>
      <c r="R719" s="107" t="str">
        <f>IF(VLOOKUP(A711,入力シート❷!A:U,16,FALSE)="","",VLOOKUP(A711,入力シート❷!A:U,16,FALSE))</f>
        <v/>
      </c>
      <c r="S719" s="107" t="str">
        <f>IF(VLOOKUP(A711,入力シート❷!A:U,17,FALSE)="","",VLOOKUP(A711,入力シート❷!A:U,17,FALSE))</f>
        <v/>
      </c>
      <c r="T719" s="127"/>
      <c r="U719" s="17"/>
      <c r="V719" s="123" t="s">
        <v>10</v>
      </c>
      <c r="W719" s="120" t="str">
        <f>IF(VLOOKUP(A711,入力シート❷!A:U,21,FALSE)="","",VLOOKUP(A711,入力シート❷!A:U,21,FALSE))</f>
        <v/>
      </c>
      <c r="X719" s="75"/>
      <c r="Y719" s="67"/>
      <c r="Z719" s="67"/>
      <c r="AA719" s="67"/>
      <c r="AB719" s="67"/>
      <c r="AC719" s="69"/>
      <c r="AD719" s="83"/>
      <c r="AE719" s="83"/>
      <c r="AF719" s="83"/>
      <c r="AG719" s="84"/>
      <c r="AH719" s="167" t="s">
        <v>15</v>
      </c>
    </row>
    <row r="720" spans="1:34" ht="6" customHeight="1" thickBot="1">
      <c r="A720" s="249"/>
      <c r="B720" s="294"/>
      <c r="C720" s="297"/>
      <c r="D720" s="300"/>
      <c r="E720" s="251"/>
      <c r="F720" s="254"/>
      <c r="G720" s="254"/>
      <c r="H720" s="257"/>
      <c r="I720" s="294"/>
      <c r="J720" s="297"/>
      <c r="K720" s="300"/>
      <c r="L720" s="262"/>
      <c r="M720" s="263"/>
      <c r="N720" s="263"/>
      <c r="O720" s="264"/>
      <c r="P720" s="107"/>
      <c r="Q720" s="107"/>
      <c r="R720" s="107"/>
      <c r="S720" s="107"/>
      <c r="T720" s="111" t="str">
        <f>VLOOKUP(A711,■■■!A:BN,66)</f>
        <v/>
      </c>
      <c r="U720" s="118">
        <f>VLOOKUP(A711,■■■!A:BA,53)</f>
        <v>0</v>
      </c>
      <c r="V720" s="124"/>
      <c r="W720" s="121"/>
      <c r="X720" s="75"/>
      <c r="Y720" s="67"/>
      <c r="Z720" s="67"/>
      <c r="AA720" s="67"/>
      <c r="AB720" s="67"/>
      <c r="AC720" s="69"/>
      <c r="AD720" s="83"/>
      <c r="AE720" s="83"/>
      <c r="AF720" s="83"/>
      <c r="AG720" s="84"/>
      <c r="AH720" s="165"/>
    </row>
    <row r="721" spans="1:34" ht="6" customHeight="1" thickBot="1">
      <c r="A721" s="249"/>
      <c r="B721" s="294"/>
      <c r="C721" s="297"/>
      <c r="D721" s="300"/>
      <c r="E721" s="251"/>
      <c r="F721" s="254"/>
      <c r="G721" s="254"/>
      <c r="H721" s="257"/>
      <c r="I721" s="294"/>
      <c r="J721" s="297"/>
      <c r="K721" s="300"/>
      <c r="L721" s="262"/>
      <c r="M721" s="263"/>
      <c r="N721" s="263"/>
      <c r="O721" s="264"/>
      <c r="P721" s="107"/>
      <c r="Q721" s="107"/>
      <c r="R721" s="107"/>
      <c r="S721" s="107"/>
      <c r="T721" s="111"/>
      <c r="U721" s="118"/>
      <c r="V721" s="124"/>
      <c r="W721" s="121"/>
      <c r="X721" s="75"/>
      <c r="Y721" s="67"/>
      <c r="Z721" s="67"/>
      <c r="AA721" s="67"/>
      <c r="AB721" s="67"/>
      <c r="AC721" s="69"/>
      <c r="AD721" s="83"/>
      <c r="AE721" s="83"/>
      <c r="AF721" s="83"/>
      <c r="AG721" s="84"/>
      <c r="AH721" s="165"/>
    </row>
    <row r="722" spans="1:34" ht="6" customHeight="1" thickBot="1">
      <c r="A722" s="249"/>
      <c r="B722" s="295"/>
      <c r="C722" s="298"/>
      <c r="D722" s="301"/>
      <c r="E722" s="252"/>
      <c r="F722" s="255"/>
      <c r="G722" s="255"/>
      <c r="H722" s="258"/>
      <c r="I722" s="295"/>
      <c r="J722" s="298"/>
      <c r="K722" s="301"/>
      <c r="L722" s="265"/>
      <c r="M722" s="266"/>
      <c r="N722" s="266"/>
      <c r="O722" s="267"/>
      <c r="P722" s="108"/>
      <c r="Q722" s="108"/>
      <c r="R722" s="108"/>
      <c r="S722" s="108"/>
      <c r="T722" s="112"/>
      <c r="U722" s="119"/>
      <c r="V722" s="125"/>
      <c r="W722" s="122"/>
      <c r="X722" s="76"/>
      <c r="Y722" s="68"/>
      <c r="Z722" s="68"/>
      <c r="AA722" s="68"/>
      <c r="AB722" s="68"/>
      <c r="AC722" s="70"/>
      <c r="AD722" s="85"/>
      <c r="AE722" s="85"/>
      <c r="AF722" s="85"/>
      <c r="AG722" s="86"/>
      <c r="AH722" s="168"/>
    </row>
    <row r="723" spans="1:34" ht="6" customHeight="1" thickBot="1">
      <c r="A723" s="249">
        <v>40</v>
      </c>
      <c r="B723" s="293" t="str">
        <f>IF(VLOOKUP(A723,入力シート❷!A:B,2,FALSE)="ハイパーコース","ハイパー","")</f>
        <v/>
      </c>
      <c r="C723" s="296" t="str">
        <f>IF(VLOOKUP(A723,入力シート❷!A:B,2,FALSE)="アドバンストコース","アドバンスト","")</f>
        <v/>
      </c>
      <c r="D723" s="299" t="str">
        <f>IF(VLOOKUP(A723,入力シート❷!A:B,2,FALSE)="アグレッシブコース","アグレッシブ","")</f>
        <v/>
      </c>
      <c r="E723" s="250" t="str">
        <f>IF(VLOOKUP(A723,入力シート❷!A:C,3,FALSE)="A推薦(単願)","A推薦","")</f>
        <v/>
      </c>
      <c r="F723" s="253" t="str">
        <f>IF(VLOOKUP(A723,入力シート❷!A:C,3,FALSE)="B推薦(併願)","B推薦","")</f>
        <v/>
      </c>
      <c r="G723" s="253" t="str">
        <f>IF(VLOOKUP(A723,入力シート❷!A:C,3,FALSE)="C推薦(第一志望)","C推薦","")</f>
        <v/>
      </c>
      <c r="H723" s="256" t="str">
        <f>IF(VLOOKUP(A723,入力シート❷!A:C,3,FALSE)="併願優遇","併願優遇","")</f>
        <v/>
      </c>
      <c r="I723" s="293" t="str">
        <f>IF(VLOOKUP(A723,入力シート❷!A:D,4,FALSE)="学業特待Ⅰ","学業特待Ⅰ","")</f>
        <v/>
      </c>
      <c r="J723" s="296" t="str">
        <f>IF(VLOOKUP(A723,入力シート❷!A:D,4,FALSE)="学業特待Ⅱ","学業特待Ⅱ","")</f>
        <v/>
      </c>
      <c r="K723" s="299" t="str">
        <f>IF(VLOOKUP(A723,入力シート❷!A:D,4,FALSE)="学業特待Ⅲ","学業特待Ⅲ","")</f>
        <v/>
      </c>
      <c r="L723" s="277" t="str">
        <f>IF(OR(VLOOKUP(A723,入力シート❷!A:I,7,FALSE)="",VLOOKUP(A723,入力シート❷!A:I,8,FALSE)=""),"入力シート❷に入力してください",VLOOKUP(A723,入力シート❷!A:I,7,FALSE)&amp;"　"&amp;VLOOKUP(A723,入力シート❷!A:I,8,FALSE))</f>
        <v>入力シート❷に入力してください</v>
      </c>
      <c r="M723" s="278"/>
      <c r="N723" s="268" t="str">
        <f>IF(VLOOKUP(A723,入力シート❷!A:I,9,FALSE)="","",IF(VLOOKUP(A723,入力シート❷!A:I,9,FALSE)="女","",VLOOKUP(A723,入力シート❷!A:I,9,FALSE)))</f>
        <v/>
      </c>
      <c r="O723" s="271" t="str">
        <f>IF(VLOOKUP(A723,入力シート❷!A:I,9,FALSE)="","",IF(VLOOKUP(A723,入力シート❷!A:I,9,FALSE)="男","",VLOOKUP(A723,入力シート❷!A:I,9,FALSE)))</f>
        <v/>
      </c>
      <c r="P723" s="159" t="s">
        <v>0</v>
      </c>
      <c r="Q723" s="159" t="s">
        <v>1</v>
      </c>
      <c r="R723" s="159" t="s">
        <v>2</v>
      </c>
      <c r="S723" s="159" t="s">
        <v>3</v>
      </c>
      <c r="T723" s="159" t="s">
        <v>6</v>
      </c>
      <c r="U723" s="159" t="s">
        <v>7</v>
      </c>
      <c r="V723" s="153" t="s">
        <v>8</v>
      </c>
      <c r="W723" s="138" t="str">
        <f>IF(VLOOKUP(A723,入力シート❷!A:U,19,FALSE)="","",VLOOKUP(A723,入力シート❷!A:U,19,FALSE))</f>
        <v/>
      </c>
      <c r="X723" s="87" t="str">
        <f>IF(VLOOKUP(A723,入力シート❷!A:AF,22,FALSE)="","",VLOOKUP(A723,入力シート❷!A:AF,22,FALSE))</f>
        <v/>
      </c>
      <c r="Y723" s="66" t="str">
        <f>IF(VLOOKUP(A723,入力シート❷!A:AF,23,FALSE)="","",VLOOKUP(A723,入力シート❷!A:AF,23,FALSE))</f>
        <v/>
      </c>
      <c r="Z723" s="66" t="str">
        <f>IF(VLOOKUP(A723,入力シート❷!A:AF,24,FALSE)="","",VLOOKUP(A723,入力シート❷!A:AF,24,FALSE))</f>
        <v/>
      </c>
      <c r="AA723" s="66" t="str">
        <f>IF(VLOOKUP(A723,入力シート❷!A:AF,25,FALSE)="","",VLOOKUP(A723,入力シート❷!A:AF,25,FALSE))</f>
        <v/>
      </c>
      <c r="AB723" s="66" t="str">
        <f>IF(VLOOKUP(A723,入力シート❷!A:AF,26,FALSE)="","",VLOOKUP(A723,入力シート❷!A:AF,26,FALSE))</f>
        <v/>
      </c>
      <c r="AC723" s="77" t="str">
        <f>IF(VLOOKUP(A723,入力シート❷!A:AF,27,FALSE)="","",VLOOKUP(A723,入力シート❷!A:AF,27,FALSE))</f>
        <v/>
      </c>
      <c r="AD723" s="81" t="str">
        <f>IF(VLOOKUP(A723,入力シート❷!A:AG,33,FALSE)="","必要な場合、入力シート❷に入力してください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必要な場合、入力シート❷に入力してください",VLOOKUP(A723,入力シート❷!A:AG,33,FALSE))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23" s="81"/>
      <c r="AF723" s="81"/>
      <c r="AG723" s="82"/>
      <c r="AH723" s="164" t="s">
        <v>15</v>
      </c>
    </row>
    <row r="724" spans="1:34" ht="6" customHeight="1" thickBot="1">
      <c r="A724" s="249"/>
      <c r="B724" s="294"/>
      <c r="C724" s="297"/>
      <c r="D724" s="300"/>
      <c r="E724" s="251"/>
      <c r="F724" s="254"/>
      <c r="G724" s="254"/>
      <c r="H724" s="257"/>
      <c r="I724" s="294"/>
      <c r="J724" s="297"/>
      <c r="K724" s="300"/>
      <c r="L724" s="279"/>
      <c r="M724" s="280"/>
      <c r="N724" s="269"/>
      <c r="O724" s="272"/>
      <c r="P724" s="115"/>
      <c r="Q724" s="115"/>
      <c r="R724" s="115"/>
      <c r="S724" s="115"/>
      <c r="T724" s="115"/>
      <c r="U724" s="115"/>
      <c r="V724" s="124"/>
      <c r="W724" s="121"/>
      <c r="X724" s="75"/>
      <c r="Y724" s="67"/>
      <c r="Z724" s="67"/>
      <c r="AA724" s="67"/>
      <c r="AB724" s="67"/>
      <c r="AC724" s="78"/>
      <c r="AD724" s="83"/>
      <c r="AE724" s="83"/>
      <c r="AF724" s="83"/>
      <c r="AG724" s="84"/>
      <c r="AH724" s="165"/>
    </row>
    <row r="725" spans="1:34" ht="6" customHeight="1" thickBot="1">
      <c r="A725" s="249"/>
      <c r="B725" s="294"/>
      <c r="C725" s="297"/>
      <c r="D725" s="300"/>
      <c r="E725" s="251"/>
      <c r="F725" s="254"/>
      <c r="G725" s="254"/>
      <c r="H725" s="257"/>
      <c r="I725" s="294"/>
      <c r="J725" s="297"/>
      <c r="K725" s="300"/>
      <c r="L725" s="279"/>
      <c r="M725" s="280"/>
      <c r="N725" s="269"/>
      <c r="O725" s="272"/>
      <c r="P725" s="107" t="str">
        <f>IF(VLOOKUP(A723,入力シート❷!A:U,10,FALSE)="","",VLOOKUP(A723,入力シート❷!A:U,10,FALSE))</f>
        <v/>
      </c>
      <c r="Q725" s="107" t="str">
        <f>IF(VLOOKUP(A723,入力シート❷!A:U,11,FALSE)="","",VLOOKUP(A723,入力シート❷!A:U,11,FALSE))</f>
        <v/>
      </c>
      <c r="R725" s="107" t="str">
        <f>IF(VLOOKUP(A723,入力シート❷!A:U,12,FALSE)="","",VLOOKUP(A723,入力シート❷!A:U,12,FALSE))</f>
        <v/>
      </c>
      <c r="S725" s="107" t="str">
        <f>IF(VLOOKUP(A723,入力シート❷!A:U,13,FALSE)="","",VLOOKUP(A723,入力シート❷!A:U,13,FALSE))</f>
        <v/>
      </c>
      <c r="T725" s="107" t="str">
        <f>IF(VLOOKUP(A723,入力シート❷!A:U,18,FALSE)="","",VLOOKUP(A723,入力シート❷!A:U,18,FALSE))</f>
        <v/>
      </c>
      <c r="U725" s="107" t="str">
        <f>IF(SUM(P725:T725)=0,"",SUM(P725:T725))</f>
        <v/>
      </c>
      <c r="V725" s="124"/>
      <c r="W725" s="121"/>
      <c r="X725" s="75"/>
      <c r="Y725" s="67"/>
      <c r="Z725" s="67"/>
      <c r="AA725" s="67"/>
      <c r="AB725" s="67"/>
      <c r="AC725" s="78"/>
      <c r="AD725" s="83"/>
      <c r="AE725" s="83"/>
      <c r="AF725" s="83"/>
      <c r="AG725" s="84"/>
      <c r="AH725" s="165"/>
    </row>
    <row r="726" spans="1:34" ht="6" customHeight="1" thickBot="1">
      <c r="A726" s="249"/>
      <c r="B726" s="294"/>
      <c r="C726" s="297"/>
      <c r="D726" s="300"/>
      <c r="E726" s="251"/>
      <c r="F726" s="254"/>
      <c r="G726" s="254"/>
      <c r="H726" s="257"/>
      <c r="I726" s="294"/>
      <c r="J726" s="297"/>
      <c r="K726" s="300"/>
      <c r="L726" s="281"/>
      <c r="M726" s="282"/>
      <c r="N726" s="270"/>
      <c r="O726" s="273"/>
      <c r="P726" s="107"/>
      <c r="Q726" s="107"/>
      <c r="R726" s="107"/>
      <c r="S726" s="107"/>
      <c r="T726" s="107"/>
      <c r="U726" s="107"/>
      <c r="V726" s="154"/>
      <c r="W726" s="139"/>
      <c r="X726" s="75"/>
      <c r="Y726" s="67"/>
      <c r="Z726" s="67"/>
      <c r="AA726" s="67"/>
      <c r="AB726" s="67"/>
      <c r="AC726" s="78"/>
      <c r="AD726" s="83"/>
      <c r="AE726" s="83"/>
      <c r="AF726" s="83"/>
      <c r="AG726" s="84"/>
      <c r="AH726" s="166"/>
    </row>
    <row r="727" spans="1:34" ht="6" customHeight="1" thickBot="1">
      <c r="A727" s="249"/>
      <c r="B727" s="294"/>
      <c r="C727" s="297"/>
      <c r="D727" s="300"/>
      <c r="E727" s="251"/>
      <c r="F727" s="254"/>
      <c r="G727" s="254"/>
      <c r="H727" s="257"/>
      <c r="I727" s="294"/>
      <c r="J727" s="297"/>
      <c r="K727" s="300"/>
      <c r="L727" s="259" t="str">
        <f>IF(OR(VLOOKUP(A723,入力シート❷!A:I,5,FALSE)="",VLOOKUP(A723,入力シート❷!A:I,6,FALSE)=""),"入力シート❷に入力してください",VLOOKUP(A723,入力シート❷!A:I,5,FALSE)&amp;"　"&amp;VLOOKUP(A723,入力シート❷!A:I,6,FALSE))</f>
        <v>入力シート❷に入力してください</v>
      </c>
      <c r="M727" s="260"/>
      <c r="N727" s="260"/>
      <c r="O727" s="261"/>
      <c r="P727" s="107"/>
      <c r="Q727" s="107"/>
      <c r="R727" s="107"/>
      <c r="S727" s="107"/>
      <c r="T727" s="107"/>
      <c r="U727" s="107"/>
      <c r="V727" s="136" t="s">
        <v>9</v>
      </c>
      <c r="W727" s="128" t="str">
        <f>IF(VLOOKUP(A723,入力シート❷!A:U,20,FALSE)="","",VLOOKUP(A723,入力シート❷!A:U,20,FALSE))</f>
        <v/>
      </c>
      <c r="X727" s="75"/>
      <c r="Y727" s="67"/>
      <c r="Z727" s="67"/>
      <c r="AA727" s="67"/>
      <c r="AB727" s="67"/>
      <c r="AC727" s="78"/>
      <c r="AD727" s="83"/>
      <c r="AE727" s="83"/>
      <c r="AF727" s="83"/>
      <c r="AG727" s="84"/>
      <c r="AH727" s="167" t="s">
        <v>15</v>
      </c>
    </row>
    <row r="728" spans="1:34" ht="6" customHeight="1" thickBot="1">
      <c r="A728" s="249"/>
      <c r="B728" s="294"/>
      <c r="C728" s="297"/>
      <c r="D728" s="300"/>
      <c r="E728" s="251"/>
      <c r="F728" s="254"/>
      <c r="G728" s="254"/>
      <c r="H728" s="257"/>
      <c r="I728" s="294"/>
      <c r="J728" s="297"/>
      <c r="K728" s="300"/>
      <c r="L728" s="262"/>
      <c r="M728" s="263"/>
      <c r="N728" s="263"/>
      <c r="O728" s="264"/>
      <c r="P728" s="113"/>
      <c r="Q728" s="113"/>
      <c r="R728" s="113"/>
      <c r="S728" s="113"/>
      <c r="T728" s="113"/>
      <c r="U728" s="113"/>
      <c r="V728" s="124"/>
      <c r="W728" s="121"/>
      <c r="X728" s="75"/>
      <c r="Y728" s="67"/>
      <c r="Z728" s="67"/>
      <c r="AA728" s="67"/>
      <c r="AB728" s="67"/>
      <c r="AC728" s="78"/>
      <c r="AD728" s="83"/>
      <c r="AE728" s="83"/>
      <c r="AF728" s="83"/>
      <c r="AG728" s="84"/>
      <c r="AH728" s="165"/>
    </row>
    <row r="729" spans="1:34" ht="6" customHeight="1" thickBot="1">
      <c r="A729" s="249"/>
      <c r="B729" s="294"/>
      <c r="C729" s="297"/>
      <c r="D729" s="300"/>
      <c r="E729" s="251"/>
      <c r="F729" s="254"/>
      <c r="G729" s="254"/>
      <c r="H729" s="257"/>
      <c r="I729" s="294"/>
      <c r="J729" s="297"/>
      <c r="K729" s="300"/>
      <c r="L729" s="262"/>
      <c r="M729" s="263"/>
      <c r="N729" s="263"/>
      <c r="O729" s="264"/>
      <c r="P729" s="114" t="s">
        <v>4</v>
      </c>
      <c r="Q729" s="114" t="s">
        <v>5</v>
      </c>
      <c r="R729" s="114" t="s">
        <v>11</v>
      </c>
      <c r="S729" s="114" t="s">
        <v>12</v>
      </c>
      <c r="T729" s="126" t="s">
        <v>15</v>
      </c>
      <c r="U729" s="16"/>
      <c r="V729" s="124"/>
      <c r="W729" s="121"/>
      <c r="X729" s="75" t="str">
        <f>IF(VLOOKUP(A723,入力シート❷!A:AF,28,FALSE)="","",VLOOKUP(A723,入力シート❷!A:AF,28,FALSE))</f>
        <v/>
      </c>
      <c r="Y729" s="67" t="str">
        <f>IF(VLOOKUP(A723,入力シート❷!A:AF,29,FALSE)="","",VLOOKUP(A723,入力シート❷!A:AF,29,FALSE))</f>
        <v/>
      </c>
      <c r="Z729" s="67" t="str">
        <f>IF(VLOOKUP(A723,入力シート❷!A:AF,30,FALSE)="","",VLOOKUP(A723,入力シート❷!A:AF,30,FALSE))</f>
        <v/>
      </c>
      <c r="AA729" s="67" t="str">
        <f>IF(VLOOKUP(A723,入力シート❷!A:AF,31,FALSE)="","",VLOOKUP(A723,入力シート❷!A:AF,31,FALSE))</f>
        <v/>
      </c>
      <c r="AB729" s="67" t="str">
        <f>IF(VLOOKUP(A723,入力シート❷!A:AF,32,FALSE)="","",VLOOKUP(A723,入力シート❷!A:AF,32,FALSE))</f>
        <v/>
      </c>
      <c r="AC729" s="69"/>
      <c r="AD729" s="83"/>
      <c r="AE729" s="83"/>
      <c r="AF729" s="83"/>
      <c r="AG729" s="84"/>
      <c r="AH729" s="165"/>
    </row>
    <row r="730" spans="1:34" ht="6" customHeight="1" thickBot="1">
      <c r="A730" s="249"/>
      <c r="B730" s="294"/>
      <c r="C730" s="297"/>
      <c r="D730" s="300"/>
      <c r="E730" s="251"/>
      <c r="F730" s="254"/>
      <c r="G730" s="254"/>
      <c r="H730" s="257"/>
      <c r="I730" s="294"/>
      <c r="J730" s="297"/>
      <c r="K730" s="300"/>
      <c r="L730" s="262"/>
      <c r="M730" s="263"/>
      <c r="N730" s="263"/>
      <c r="O730" s="264"/>
      <c r="P730" s="115"/>
      <c r="Q730" s="115"/>
      <c r="R730" s="115"/>
      <c r="S730" s="115"/>
      <c r="T730" s="127"/>
      <c r="U730" s="17"/>
      <c r="V730" s="137"/>
      <c r="W730" s="129"/>
      <c r="X730" s="75"/>
      <c r="Y730" s="67"/>
      <c r="Z730" s="67"/>
      <c r="AA730" s="67"/>
      <c r="AB730" s="67"/>
      <c r="AC730" s="69"/>
      <c r="AD730" s="83"/>
      <c r="AE730" s="83"/>
      <c r="AF730" s="83"/>
      <c r="AG730" s="84"/>
      <c r="AH730" s="166"/>
    </row>
    <row r="731" spans="1:34" ht="6" customHeight="1" thickBot="1">
      <c r="A731" s="249"/>
      <c r="B731" s="294"/>
      <c r="C731" s="297"/>
      <c r="D731" s="300"/>
      <c r="E731" s="251"/>
      <c r="F731" s="254"/>
      <c r="G731" s="254"/>
      <c r="H731" s="257"/>
      <c r="I731" s="294"/>
      <c r="J731" s="297"/>
      <c r="K731" s="300"/>
      <c r="L731" s="262"/>
      <c r="M731" s="263"/>
      <c r="N731" s="263"/>
      <c r="O731" s="264"/>
      <c r="P731" s="107" t="str">
        <f>IF(VLOOKUP(A723,入力シート❷!A:U,14,FALSE)="","",VLOOKUP(A723,入力シート❷!A:U,14,FALSE))</f>
        <v/>
      </c>
      <c r="Q731" s="107" t="str">
        <f>IF(VLOOKUP(A723,入力シート❷!A:U,15,FALSE)="","",VLOOKUP(A723,入力シート❷!A:U,15,FALSE))</f>
        <v/>
      </c>
      <c r="R731" s="107" t="str">
        <f>IF(VLOOKUP(A723,入力シート❷!A:U,16,FALSE)="","",VLOOKUP(A723,入力シート❷!A:U,16,FALSE))</f>
        <v/>
      </c>
      <c r="S731" s="107" t="str">
        <f>IF(VLOOKUP(A723,入力シート❷!A:U,17,FALSE)="","",VLOOKUP(A723,入力シート❷!A:U,17,FALSE))</f>
        <v/>
      </c>
      <c r="T731" s="127"/>
      <c r="U731" s="17"/>
      <c r="V731" s="123" t="s">
        <v>10</v>
      </c>
      <c r="W731" s="120" t="str">
        <f>IF(VLOOKUP(A723,入力シート❷!A:U,21,FALSE)="","",VLOOKUP(A723,入力シート❷!A:U,21,FALSE))</f>
        <v/>
      </c>
      <c r="X731" s="75"/>
      <c r="Y731" s="67"/>
      <c r="Z731" s="67"/>
      <c r="AA731" s="67"/>
      <c r="AB731" s="67"/>
      <c r="AC731" s="69"/>
      <c r="AD731" s="83"/>
      <c r="AE731" s="83"/>
      <c r="AF731" s="83"/>
      <c r="AG731" s="84"/>
      <c r="AH731" s="167" t="s">
        <v>15</v>
      </c>
    </row>
    <row r="732" spans="1:34" ht="6" customHeight="1" thickBot="1">
      <c r="A732" s="249"/>
      <c r="B732" s="294"/>
      <c r="C732" s="297"/>
      <c r="D732" s="300"/>
      <c r="E732" s="251"/>
      <c r="F732" s="254"/>
      <c r="G732" s="254"/>
      <c r="H732" s="257"/>
      <c r="I732" s="294"/>
      <c r="J732" s="297"/>
      <c r="K732" s="300"/>
      <c r="L732" s="262"/>
      <c r="M732" s="263"/>
      <c r="N732" s="263"/>
      <c r="O732" s="264"/>
      <c r="P732" s="107"/>
      <c r="Q732" s="107"/>
      <c r="R732" s="107"/>
      <c r="S732" s="107"/>
      <c r="T732" s="111" t="str">
        <f>VLOOKUP(A723,■■■!A:BN,66)</f>
        <v/>
      </c>
      <c r="U732" s="118">
        <f>VLOOKUP(A723,■■■!A:BA,53)</f>
        <v>0</v>
      </c>
      <c r="V732" s="124"/>
      <c r="W732" s="121"/>
      <c r="X732" s="75"/>
      <c r="Y732" s="67"/>
      <c r="Z732" s="67"/>
      <c r="AA732" s="67"/>
      <c r="AB732" s="67"/>
      <c r="AC732" s="69"/>
      <c r="AD732" s="83"/>
      <c r="AE732" s="83"/>
      <c r="AF732" s="83"/>
      <c r="AG732" s="84"/>
      <c r="AH732" s="165"/>
    </row>
    <row r="733" spans="1:34" ht="6" customHeight="1" thickBot="1">
      <c r="A733" s="249"/>
      <c r="B733" s="294"/>
      <c r="C733" s="297"/>
      <c r="D733" s="300"/>
      <c r="E733" s="251"/>
      <c r="F733" s="254"/>
      <c r="G733" s="254"/>
      <c r="H733" s="257"/>
      <c r="I733" s="294"/>
      <c r="J733" s="297"/>
      <c r="K733" s="300"/>
      <c r="L733" s="262"/>
      <c r="M733" s="263"/>
      <c r="N733" s="263"/>
      <c r="O733" s="264"/>
      <c r="P733" s="107"/>
      <c r="Q733" s="107"/>
      <c r="R733" s="107"/>
      <c r="S733" s="107"/>
      <c r="T733" s="111"/>
      <c r="U733" s="118"/>
      <c r="V733" s="124"/>
      <c r="W733" s="121"/>
      <c r="X733" s="75"/>
      <c r="Y733" s="67"/>
      <c r="Z733" s="67"/>
      <c r="AA733" s="67"/>
      <c r="AB733" s="67"/>
      <c r="AC733" s="69"/>
      <c r="AD733" s="83"/>
      <c r="AE733" s="83"/>
      <c r="AF733" s="83"/>
      <c r="AG733" s="84"/>
      <c r="AH733" s="165"/>
    </row>
    <row r="734" spans="1:34" ht="6" customHeight="1" thickBot="1">
      <c r="A734" s="249"/>
      <c r="B734" s="295"/>
      <c r="C734" s="298"/>
      <c r="D734" s="301"/>
      <c r="E734" s="252"/>
      <c r="F734" s="255"/>
      <c r="G734" s="255"/>
      <c r="H734" s="258"/>
      <c r="I734" s="295"/>
      <c r="J734" s="298"/>
      <c r="K734" s="301"/>
      <c r="L734" s="265"/>
      <c r="M734" s="266"/>
      <c r="N734" s="266"/>
      <c r="O734" s="267"/>
      <c r="P734" s="108"/>
      <c r="Q734" s="108"/>
      <c r="R734" s="108"/>
      <c r="S734" s="108"/>
      <c r="T734" s="112"/>
      <c r="U734" s="119"/>
      <c r="V734" s="125"/>
      <c r="W734" s="122"/>
      <c r="X734" s="76"/>
      <c r="Y734" s="68"/>
      <c r="Z734" s="68"/>
      <c r="AA734" s="68"/>
      <c r="AB734" s="68"/>
      <c r="AC734" s="70"/>
      <c r="AD734" s="85"/>
      <c r="AE734" s="85"/>
      <c r="AF734" s="85"/>
      <c r="AG734" s="86"/>
      <c r="AH734" s="168"/>
    </row>
    <row r="735" spans="1:34" ht="6" customHeight="1">
      <c r="AF735" s="291"/>
      <c r="AG735" s="291"/>
      <c r="AH735" s="291"/>
    </row>
    <row r="736" spans="1:34" ht="6" customHeight="1" thickBot="1">
      <c r="A736" s="332" t="s">
        <v>159</v>
      </c>
      <c r="B736" s="332"/>
      <c r="C736" s="332"/>
      <c r="D736" s="332"/>
      <c r="E736" s="332"/>
      <c r="F736" s="332"/>
      <c r="G736" s="332"/>
      <c r="H736" s="332"/>
      <c r="I736" s="332"/>
      <c r="J736" s="332"/>
      <c r="K736" s="332"/>
      <c r="L736" s="290" t="s">
        <v>16</v>
      </c>
      <c r="M736" s="302" t="str">
        <f>IF(入力シート❶!$B$1="","入力シート❶に入力",入力シート❶!$B$1)</f>
        <v>入力シート❶に入力</v>
      </c>
      <c r="N736" s="303"/>
      <c r="O736" s="304"/>
      <c r="P736" s="141" t="str">
        <f>IF(入力シート❶!$B$2="","入力シート❶に入力",入力シート❶!$B$2)</f>
        <v>入力シート❶に入力</v>
      </c>
      <c r="Q736" s="142"/>
      <c r="R736" s="142"/>
      <c r="S736" s="142"/>
      <c r="T736" s="142"/>
      <c r="U736" s="143"/>
      <c r="V736" s="140" t="s">
        <v>18</v>
      </c>
      <c r="W736" s="88" t="str">
        <f>IF(入力シート❶!$B$3="","入力シート❶に入力",入力シート❶!$B$3)</f>
        <v>入力シート❶に入力</v>
      </c>
      <c r="X736" s="88"/>
      <c r="Y736" s="88"/>
      <c r="Z736" s="88"/>
      <c r="AA736" s="88"/>
      <c r="AB736" s="88"/>
      <c r="AC736" s="88"/>
      <c r="AD736" s="88"/>
      <c r="AE736" s="88"/>
      <c r="AF736" s="292"/>
      <c r="AG736" s="292"/>
      <c r="AH736" s="292"/>
    </row>
    <row r="737" spans="1:34" ht="6" customHeight="1">
      <c r="A737" s="332"/>
      <c r="B737" s="332"/>
      <c r="C737" s="332"/>
      <c r="D737" s="332"/>
      <c r="E737" s="332"/>
      <c r="F737" s="332"/>
      <c r="G737" s="332"/>
      <c r="H737" s="332"/>
      <c r="I737" s="332"/>
      <c r="J737" s="332"/>
      <c r="K737" s="332"/>
      <c r="L737" s="290"/>
      <c r="M737" s="305"/>
      <c r="N737" s="79"/>
      <c r="O737" s="306"/>
      <c r="P737" s="144"/>
      <c r="Q737" s="140"/>
      <c r="R737" s="140"/>
      <c r="S737" s="140"/>
      <c r="T737" s="140"/>
      <c r="U737" s="145"/>
      <c r="V737" s="79"/>
      <c r="W737" s="88"/>
      <c r="X737" s="88"/>
      <c r="Y737" s="88"/>
      <c r="Z737" s="88"/>
      <c r="AA737" s="88"/>
      <c r="AB737" s="88"/>
      <c r="AC737" s="88"/>
      <c r="AD737" s="88"/>
      <c r="AE737" s="88"/>
      <c r="AG737" s="310" t="s">
        <v>19</v>
      </c>
      <c r="AH737" s="311"/>
    </row>
    <row r="738" spans="1:34" ht="6" customHeight="1">
      <c r="A738" s="332"/>
      <c r="B738" s="332"/>
      <c r="C738" s="332"/>
      <c r="D738" s="332"/>
      <c r="E738" s="332"/>
      <c r="F738" s="332"/>
      <c r="G738" s="332"/>
      <c r="H738" s="332"/>
      <c r="I738" s="332"/>
      <c r="J738" s="332"/>
      <c r="K738" s="332"/>
      <c r="L738" s="290"/>
      <c r="M738" s="305"/>
      <c r="N738" s="79"/>
      <c r="O738" s="306"/>
      <c r="P738" s="144"/>
      <c r="Q738" s="140"/>
      <c r="R738" s="140"/>
      <c r="S738" s="140"/>
      <c r="T738" s="140"/>
      <c r="U738" s="145"/>
      <c r="V738" s="79"/>
      <c r="W738" s="88"/>
      <c r="X738" s="88"/>
      <c r="Y738" s="88"/>
      <c r="Z738" s="88"/>
      <c r="AA738" s="88"/>
      <c r="AB738" s="88"/>
      <c r="AC738" s="88"/>
      <c r="AD738" s="88"/>
      <c r="AE738" s="88"/>
      <c r="AG738" s="312"/>
      <c r="AH738" s="313"/>
    </row>
    <row r="739" spans="1:34" ht="6" customHeight="1">
      <c r="A739" s="332"/>
      <c r="B739" s="332"/>
      <c r="C739" s="332"/>
      <c r="D739" s="332"/>
      <c r="E739" s="332"/>
      <c r="F739" s="332"/>
      <c r="G739" s="332"/>
      <c r="H739" s="332"/>
      <c r="I739" s="332"/>
      <c r="J739" s="332"/>
      <c r="K739" s="332"/>
      <c r="L739" s="290"/>
      <c r="M739" s="307"/>
      <c r="N739" s="308"/>
      <c r="O739" s="309"/>
      <c r="P739" s="146"/>
      <c r="Q739" s="147"/>
      <c r="R739" s="147"/>
      <c r="S739" s="147"/>
      <c r="T739" s="147"/>
      <c r="U739" s="148"/>
      <c r="V739" s="79"/>
      <c r="W739" s="88"/>
      <c r="X739" s="88"/>
      <c r="Y739" s="88"/>
      <c r="Z739" s="88"/>
      <c r="AA739" s="88"/>
      <c r="AB739" s="88"/>
      <c r="AC739" s="88"/>
      <c r="AD739" s="88"/>
      <c r="AE739" s="88"/>
      <c r="AG739" s="312"/>
      <c r="AH739" s="313"/>
    </row>
    <row r="740" spans="1:34" ht="6" customHeight="1">
      <c r="A740" s="332"/>
      <c r="B740" s="332"/>
      <c r="C740" s="332"/>
      <c r="D740" s="332"/>
      <c r="E740" s="332"/>
      <c r="F740" s="332"/>
      <c r="G740" s="332"/>
      <c r="H740" s="332"/>
      <c r="I740" s="332"/>
      <c r="J740" s="332"/>
      <c r="K740" s="332"/>
      <c r="L740" s="9"/>
      <c r="M740" s="9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29"/>
      <c r="AB740" s="35"/>
      <c r="AC740" s="10"/>
      <c r="AD740" s="10"/>
      <c r="AE740" s="10"/>
      <c r="AG740" s="312"/>
      <c r="AH740" s="313"/>
    </row>
    <row r="741" spans="1:34" ht="6" customHeight="1">
      <c r="A741" s="332"/>
      <c r="B741" s="332"/>
      <c r="C741" s="332"/>
      <c r="D741" s="332"/>
      <c r="E741" s="332"/>
      <c r="F741" s="332"/>
      <c r="G741" s="332"/>
      <c r="H741" s="332"/>
      <c r="I741" s="332"/>
      <c r="J741" s="332"/>
      <c r="K741" s="332"/>
      <c r="L741" s="290" t="s">
        <v>17</v>
      </c>
      <c r="M741" s="287" t="str">
        <f>IF(入力シート❶!$B$4="","入力シート❶に入力",入力シート❶!$B$4)</f>
        <v>入力シート❶に入力</v>
      </c>
      <c r="N741" s="287"/>
      <c r="O741" s="287"/>
      <c r="P741" s="287"/>
      <c r="Q741" s="288" t="s">
        <v>20</v>
      </c>
      <c r="R741" s="2"/>
      <c r="S741" s="2"/>
      <c r="T741" s="289" t="s">
        <v>40</v>
      </c>
      <c r="U741" s="289"/>
      <c r="V741" s="289"/>
      <c r="W741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741" s="316"/>
      <c r="Y741" s="316"/>
      <c r="Z741" s="316"/>
      <c r="AA741" s="316"/>
      <c r="AB741" s="316"/>
      <c r="AC741" s="316"/>
      <c r="AD741" s="3"/>
      <c r="AE741" s="3"/>
      <c r="AG741" s="312"/>
      <c r="AH741" s="313"/>
    </row>
    <row r="742" spans="1:34" ht="6" customHeight="1">
      <c r="A742" s="332"/>
      <c r="B742" s="332"/>
      <c r="C742" s="332"/>
      <c r="D742" s="332"/>
      <c r="E742" s="332"/>
      <c r="F742" s="332"/>
      <c r="G742" s="332"/>
      <c r="H742" s="332"/>
      <c r="I742" s="332"/>
      <c r="J742" s="332"/>
      <c r="K742" s="332"/>
      <c r="L742" s="290"/>
      <c r="M742" s="287"/>
      <c r="N742" s="287"/>
      <c r="O742" s="287"/>
      <c r="P742" s="287"/>
      <c r="Q742" s="288"/>
      <c r="R742" s="2"/>
      <c r="S742" s="2"/>
      <c r="T742" s="289"/>
      <c r="U742" s="289"/>
      <c r="V742" s="289"/>
      <c r="W742" s="316"/>
      <c r="X742" s="316"/>
      <c r="Y742" s="316"/>
      <c r="Z742" s="316"/>
      <c r="AA742" s="316"/>
      <c r="AB742" s="316"/>
      <c r="AC742" s="316"/>
      <c r="AD742" s="3"/>
      <c r="AE742" s="3"/>
      <c r="AG742" s="312"/>
      <c r="AH742" s="313"/>
    </row>
    <row r="743" spans="1:34" ht="6" customHeight="1">
      <c r="A743" s="332"/>
      <c r="B743" s="332"/>
      <c r="C743" s="332"/>
      <c r="D743" s="332"/>
      <c r="E743" s="332"/>
      <c r="F743" s="332"/>
      <c r="G743" s="332"/>
      <c r="H743" s="332"/>
      <c r="I743" s="332"/>
      <c r="J743" s="332"/>
      <c r="K743" s="332"/>
      <c r="L743" s="290"/>
      <c r="M743" s="287"/>
      <c r="N743" s="287"/>
      <c r="O743" s="287"/>
      <c r="P743" s="287"/>
      <c r="Q743" s="288"/>
      <c r="R743" s="2"/>
      <c r="S743" s="2"/>
      <c r="T743" s="289"/>
      <c r="U743" s="289"/>
      <c r="V743" s="289"/>
      <c r="W743" s="316"/>
      <c r="X743" s="316"/>
      <c r="Y743" s="316"/>
      <c r="Z743" s="316"/>
      <c r="AA743" s="316"/>
      <c r="AB743" s="316"/>
      <c r="AC743" s="316"/>
      <c r="AD743" s="3"/>
      <c r="AE743" s="3"/>
      <c r="AG743" s="312"/>
      <c r="AH743" s="313"/>
    </row>
    <row r="744" spans="1:34" ht="6" customHeight="1" thickBot="1">
      <c r="A744" s="332"/>
      <c r="B744" s="332"/>
      <c r="C744" s="332"/>
      <c r="D744" s="332"/>
      <c r="E744" s="332"/>
      <c r="F744" s="332"/>
      <c r="G744" s="332"/>
      <c r="H744" s="332"/>
      <c r="I744" s="332"/>
      <c r="J744" s="332"/>
      <c r="K744" s="332"/>
      <c r="L744" s="290"/>
      <c r="M744" s="287"/>
      <c r="N744" s="287"/>
      <c r="O744" s="287"/>
      <c r="P744" s="287"/>
      <c r="Q744" s="288"/>
      <c r="R744" s="2"/>
      <c r="S744" s="2"/>
      <c r="T744" s="289"/>
      <c r="U744" s="289"/>
      <c r="V744" s="289"/>
      <c r="W744" s="316"/>
      <c r="X744" s="316"/>
      <c r="Y744" s="316"/>
      <c r="Z744" s="316"/>
      <c r="AA744" s="316"/>
      <c r="AB744" s="316"/>
      <c r="AC744" s="316"/>
      <c r="AD744" s="3"/>
      <c r="AE744" s="3"/>
      <c r="AG744" s="314"/>
      <c r="AH744" s="315"/>
    </row>
    <row r="745" spans="1:34" ht="6" customHeight="1">
      <c r="A745" s="199" t="s">
        <v>117</v>
      </c>
      <c r="B745" s="199"/>
      <c r="C745" s="199"/>
      <c r="D745" s="199"/>
      <c r="E745" s="199"/>
      <c r="F745" s="199"/>
      <c r="G745" s="199"/>
      <c r="H745" s="199"/>
      <c r="I745" s="199"/>
      <c r="J745" s="199"/>
      <c r="K745" s="199"/>
      <c r="L745" s="199"/>
      <c r="M745" s="199"/>
      <c r="N745" s="199"/>
      <c r="O745" s="199"/>
      <c r="P745" s="199"/>
      <c r="Q745" s="199"/>
      <c r="R745" s="199"/>
      <c r="S745" s="201" t="s">
        <v>24</v>
      </c>
      <c r="T745" s="201"/>
      <c r="U745" s="201"/>
      <c r="V745" s="201"/>
      <c r="W745" s="201"/>
      <c r="X745" s="201"/>
      <c r="Y745" s="201"/>
      <c r="Z745" s="201"/>
      <c r="AA745" s="30"/>
      <c r="AB745" s="33"/>
      <c r="AC745" s="79" t="s">
        <v>22</v>
      </c>
      <c r="AD745" s="79"/>
      <c r="AE745" s="79"/>
      <c r="AF745" s="160" t="s">
        <v>23</v>
      </c>
      <c r="AG745" s="160"/>
      <c r="AH745" s="160"/>
    </row>
    <row r="746" spans="1:34" ht="6" customHeight="1">
      <c r="A746" s="199"/>
      <c r="B746" s="199"/>
      <c r="C746" s="199"/>
      <c r="D746" s="199"/>
      <c r="E746" s="199"/>
      <c r="F746" s="199"/>
      <c r="G746" s="199"/>
      <c r="H746" s="199"/>
      <c r="I746" s="199"/>
      <c r="J746" s="199"/>
      <c r="K746" s="199"/>
      <c r="L746" s="199"/>
      <c r="M746" s="199"/>
      <c r="N746" s="199"/>
      <c r="O746" s="199"/>
      <c r="P746" s="199"/>
      <c r="Q746" s="199"/>
      <c r="R746" s="199"/>
      <c r="S746" s="201"/>
      <c r="T746" s="201"/>
      <c r="U746" s="201"/>
      <c r="V746" s="201"/>
      <c r="W746" s="201"/>
      <c r="X746" s="201"/>
      <c r="Y746" s="201"/>
      <c r="Z746" s="201"/>
      <c r="AA746" s="30"/>
      <c r="AB746" s="33"/>
      <c r="AC746" s="79"/>
      <c r="AD746" s="79"/>
      <c r="AE746" s="79"/>
      <c r="AF746" s="160"/>
      <c r="AG746" s="160"/>
      <c r="AH746" s="160"/>
    </row>
    <row r="747" spans="1:34" ht="6" customHeight="1" thickBot="1">
      <c r="A747" s="200"/>
      <c r="B747" s="200"/>
      <c r="C747" s="200"/>
      <c r="D747" s="200"/>
      <c r="E747" s="200"/>
      <c r="F747" s="200"/>
      <c r="G747" s="200"/>
      <c r="H747" s="200"/>
      <c r="I747" s="200"/>
      <c r="J747" s="200"/>
      <c r="K747" s="200"/>
      <c r="L747" s="200"/>
      <c r="M747" s="200"/>
      <c r="N747" s="200"/>
      <c r="O747" s="200"/>
      <c r="P747" s="200"/>
      <c r="Q747" s="200"/>
      <c r="R747" s="200"/>
      <c r="S747" s="202"/>
      <c r="T747" s="202"/>
      <c r="U747" s="202"/>
      <c r="V747" s="202"/>
      <c r="W747" s="202"/>
      <c r="X747" s="202"/>
      <c r="Y747" s="202"/>
      <c r="Z747" s="202"/>
      <c r="AA747" s="31"/>
      <c r="AB747" s="34"/>
      <c r="AC747" s="80"/>
      <c r="AD747" s="80"/>
      <c r="AE747" s="80"/>
      <c r="AF747" s="161"/>
      <c r="AG747" s="161"/>
      <c r="AH747" s="161"/>
    </row>
    <row r="748" spans="1:34" ht="6" customHeight="1" thickBot="1">
      <c r="A748" s="203"/>
      <c r="B748" s="98" t="s">
        <v>57</v>
      </c>
      <c r="C748" s="99"/>
      <c r="D748" s="100"/>
      <c r="E748" s="204" t="s">
        <v>58</v>
      </c>
      <c r="F748" s="92"/>
      <c r="G748" s="92"/>
      <c r="H748" s="205"/>
      <c r="I748" s="98" t="s">
        <v>59</v>
      </c>
      <c r="J748" s="99"/>
      <c r="K748" s="100"/>
      <c r="L748" s="98" t="s">
        <v>60</v>
      </c>
      <c r="M748" s="207"/>
      <c r="N748" s="207"/>
      <c r="O748" s="189"/>
      <c r="P748" s="149" t="s">
        <v>61</v>
      </c>
      <c r="Q748" s="150"/>
      <c r="R748" s="150"/>
      <c r="S748" s="150"/>
      <c r="T748" s="150"/>
      <c r="U748" s="150"/>
      <c r="V748" s="98" t="s">
        <v>62</v>
      </c>
      <c r="W748" s="189"/>
      <c r="X748" s="98" t="s">
        <v>63</v>
      </c>
      <c r="Y748" s="99"/>
      <c r="Z748" s="99"/>
      <c r="AA748" s="99"/>
      <c r="AB748" s="99"/>
      <c r="AC748" s="100"/>
      <c r="AD748" s="98" t="s">
        <v>89</v>
      </c>
      <c r="AE748" s="99"/>
      <c r="AF748" s="99"/>
      <c r="AG748" s="100"/>
      <c r="AH748" s="169"/>
    </row>
    <row r="749" spans="1:34" ht="6" customHeight="1" thickBot="1">
      <c r="A749" s="203"/>
      <c r="B749" s="101"/>
      <c r="C749" s="102"/>
      <c r="D749" s="103"/>
      <c r="E749" s="89"/>
      <c r="F749" s="71"/>
      <c r="G749" s="71"/>
      <c r="H749" s="206"/>
      <c r="I749" s="101"/>
      <c r="J749" s="102"/>
      <c r="K749" s="103"/>
      <c r="L749" s="190"/>
      <c r="M749" s="208"/>
      <c r="N749" s="208"/>
      <c r="O749" s="191"/>
      <c r="P749" s="151"/>
      <c r="Q749" s="151"/>
      <c r="R749" s="151"/>
      <c r="S749" s="151"/>
      <c r="T749" s="151"/>
      <c r="U749" s="151"/>
      <c r="V749" s="190"/>
      <c r="W749" s="191"/>
      <c r="X749" s="101"/>
      <c r="Y749" s="102"/>
      <c r="Z749" s="102"/>
      <c r="AA749" s="102"/>
      <c r="AB749" s="102"/>
      <c r="AC749" s="103"/>
      <c r="AD749" s="101"/>
      <c r="AE749" s="102"/>
      <c r="AF749" s="102"/>
      <c r="AG749" s="103"/>
      <c r="AH749" s="170"/>
    </row>
    <row r="750" spans="1:34" ht="6" customHeight="1" thickBot="1">
      <c r="A750" s="203"/>
      <c r="B750" s="101"/>
      <c r="C750" s="102"/>
      <c r="D750" s="103"/>
      <c r="E750" s="89"/>
      <c r="F750" s="71"/>
      <c r="G750" s="71"/>
      <c r="H750" s="206"/>
      <c r="I750" s="101"/>
      <c r="J750" s="102"/>
      <c r="K750" s="103"/>
      <c r="L750" s="190"/>
      <c r="M750" s="208"/>
      <c r="N750" s="208"/>
      <c r="O750" s="191"/>
      <c r="P750" s="152"/>
      <c r="Q750" s="152"/>
      <c r="R750" s="152"/>
      <c r="S750" s="152"/>
      <c r="T750" s="152"/>
      <c r="U750" s="152"/>
      <c r="V750" s="190"/>
      <c r="W750" s="191"/>
      <c r="X750" s="101"/>
      <c r="Y750" s="102"/>
      <c r="Z750" s="102"/>
      <c r="AA750" s="102"/>
      <c r="AB750" s="102"/>
      <c r="AC750" s="103"/>
      <c r="AD750" s="101"/>
      <c r="AE750" s="102"/>
      <c r="AF750" s="102"/>
      <c r="AG750" s="103"/>
      <c r="AH750" s="170"/>
    </row>
    <row r="751" spans="1:34" ht="6" customHeight="1" thickBot="1">
      <c r="A751" s="203"/>
      <c r="B751" s="101"/>
      <c r="C751" s="102"/>
      <c r="D751" s="103"/>
      <c r="E751" s="89"/>
      <c r="F751" s="71"/>
      <c r="G751" s="71"/>
      <c r="H751" s="206"/>
      <c r="I751" s="101"/>
      <c r="J751" s="102"/>
      <c r="K751" s="103"/>
      <c r="L751" s="190"/>
      <c r="M751" s="208"/>
      <c r="N751" s="208"/>
      <c r="O751" s="191"/>
      <c r="P751" s="152"/>
      <c r="Q751" s="152"/>
      <c r="R751" s="152"/>
      <c r="S751" s="152"/>
      <c r="T751" s="152"/>
      <c r="U751" s="152"/>
      <c r="V751" s="190"/>
      <c r="W751" s="191"/>
      <c r="X751" s="101"/>
      <c r="Y751" s="102"/>
      <c r="Z751" s="102"/>
      <c r="AA751" s="102"/>
      <c r="AB751" s="102"/>
      <c r="AC751" s="103"/>
      <c r="AD751" s="101"/>
      <c r="AE751" s="102"/>
      <c r="AF751" s="102"/>
      <c r="AG751" s="103"/>
      <c r="AH751" s="170"/>
    </row>
    <row r="752" spans="1:34" ht="6" customHeight="1" thickBot="1">
      <c r="A752" s="203"/>
      <c r="B752" s="101"/>
      <c r="C752" s="102"/>
      <c r="D752" s="103"/>
      <c r="E752" s="89"/>
      <c r="F752" s="71"/>
      <c r="G752" s="71"/>
      <c r="H752" s="206"/>
      <c r="I752" s="101"/>
      <c r="J752" s="102"/>
      <c r="K752" s="103"/>
      <c r="L752" s="190"/>
      <c r="M752" s="208"/>
      <c r="N752" s="208"/>
      <c r="O752" s="191"/>
      <c r="P752" s="152"/>
      <c r="Q752" s="152"/>
      <c r="R752" s="152"/>
      <c r="S752" s="152"/>
      <c r="T752" s="152"/>
      <c r="U752" s="152"/>
      <c r="V752" s="190"/>
      <c r="W752" s="191"/>
      <c r="X752" s="101"/>
      <c r="Y752" s="102"/>
      <c r="Z752" s="102"/>
      <c r="AA752" s="102"/>
      <c r="AB752" s="102"/>
      <c r="AC752" s="103"/>
      <c r="AD752" s="101"/>
      <c r="AE752" s="102"/>
      <c r="AF752" s="102"/>
      <c r="AG752" s="103"/>
      <c r="AH752" s="170"/>
    </row>
    <row r="753" spans="1:34" ht="6" customHeight="1" thickBot="1">
      <c r="A753" s="203"/>
      <c r="B753" s="101"/>
      <c r="C753" s="102"/>
      <c r="D753" s="103"/>
      <c r="E753" s="178" t="s">
        <v>21</v>
      </c>
      <c r="F753" s="179"/>
      <c r="G753" s="180"/>
      <c r="H753" s="175" t="s">
        <v>107</v>
      </c>
      <c r="I753" s="101"/>
      <c r="J753" s="102"/>
      <c r="K753" s="103"/>
      <c r="L753" s="190"/>
      <c r="M753" s="208"/>
      <c r="N753" s="208"/>
      <c r="O753" s="191"/>
      <c r="P753" s="152"/>
      <c r="Q753" s="152"/>
      <c r="R753" s="152"/>
      <c r="S753" s="152"/>
      <c r="T753" s="152"/>
      <c r="U753" s="152"/>
      <c r="V753" s="190"/>
      <c r="W753" s="191"/>
      <c r="X753" s="101"/>
      <c r="Y753" s="102"/>
      <c r="Z753" s="102"/>
      <c r="AA753" s="102"/>
      <c r="AB753" s="102"/>
      <c r="AC753" s="103"/>
      <c r="AD753" s="101"/>
      <c r="AE753" s="102"/>
      <c r="AF753" s="102"/>
      <c r="AG753" s="103"/>
      <c r="AH753" s="170"/>
    </row>
    <row r="754" spans="1:34" ht="6" customHeight="1" thickBot="1">
      <c r="A754" s="203"/>
      <c r="B754" s="101"/>
      <c r="C754" s="102"/>
      <c r="D754" s="103"/>
      <c r="E754" s="181"/>
      <c r="F754" s="182"/>
      <c r="G754" s="183"/>
      <c r="H754" s="176"/>
      <c r="I754" s="101"/>
      <c r="J754" s="102"/>
      <c r="K754" s="103"/>
      <c r="L754" s="190"/>
      <c r="M754" s="208"/>
      <c r="N754" s="208"/>
      <c r="O754" s="191"/>
      <c r="P754" s="152"/>
      <c r="Q754" s="152"/>
      <c r="R754" s="152"/>
      <c r="S754" s="152"/>
      <c r="T754" s="152"/>
      <c r="U754" s="152"/>
      <c r="V754" s="190"/>
      <c r="W754" s="191"/>
      <c r="X754" s="101"/>
      <c r="Y754" s="102"/>
      <c r="Z754" s="102"/>
      <c r="AA754" s="102"/>
      <c r="AB754" s="102"/>
      <c r="AC754" s="103"/>
      <c r="AD754" s="101"/>
      <c r="AE754" s="102"/>
      <c r="AF754" s="102"/>
      <c r="AG754" s="103"/>
      <c r="AH754" s="170"/>
    </row>
    <row r="755" spans="1:34" ht="6" customHeight="1" thickBot="1">
      <c r="A755" s="203"/>
      <c r="B755" s="104"/>
      <c r="C755" s="105"/>
      <c r="D755" s="106"/>
      <c r="E755" s="184"/>
      <c r="F755" s="185"/>
      <c r="G755" s="186"/>
      <c r="H755" s="177"/>
      <c r="I755" s="104"/>
      <c r="J755" s="105"/>
      <c r="K755" s="106"/>
      <c r="L755" s="209"/>
      <c r="M755" s="210"/>
      <c r="N755" s="210"/>
      <c r="O755" s="211"/>
      <c r="P755" s="152"/>
      <c r="Q755" s="152"/>
      <c r="R755" s="152"/>
      <c r="S755" s="152"/>
      <c r="T755" s="152"/>
      <c r="U755" s="152"/>
      <c r="V755" s="190"/>
      <c r="W755" s="191"/>
      <c r="X755" s="104"/>
      <c r="Y755" s="105"/>
      <c r="Z755" s="105"/>
      <c r="AA755" s="105"/>
      <c r="AB755" s="105"/>
      <c r="AC755" s="106"/>
      <c r="AD755" s="104"/>
      <c r="AE755" s="105"/>
      <c r="AF755" s="105"/>
      <c r="AG755" s="106"/>
      <c r="AH755" s="171"/>
    </row>
    <row r="756" spans="1:34" ht="6" customHeight="1" thickBot="1">
      <c r="A756" s="192" t="s">
        <v>41</v>
      </c>
      <c r="B756" s="323" t="s">
        <v>102</v>
      </c>
      <c r="C756" s="326" t="s">
        <v>65</v>
      </c>
      <c r="D756" s="329" t="s">
        <v>65</v>
      </c>
      <c r="E756" s="193" t="s">
        <v>108</v>
      </c>
      <c r="F756" s="196"/>
      <c r="G756" s="196"/>
      <c r="H756" s="213"/>
      <c r="I756" s="323"/>
      <c r="J756" s="326" t="s">
        <v>64</v>
      </c>
      <c r="K756" s="329" t="s">
        <v>65</v>
      </c>
      <c r="L756" s="216" t="s">
        <v>13</v>
      </c>
      <c r="M756" s="217"/>
      <c r="N756" s="222" t="s">
        <v>56</v>
      </c>
      <c r="O756" s="225"/>
      <c r="P756" s="109" t="s">
        <v>0</v>
      </c>
      <c r="Q756" s="109" t="s">
        <v>1</v>
      </c>
      <c r="R756" s="109" t="s">
        <v>2</v>
      </c>
      <c r="S756" s="109" t="s">
        <v>3</v>
      </c>
      <c r="T756" s="109" t="s">
        <v>6</v>
      </c>
      <c r="U756" s="109" t="s">
        <v>7</v>
      </c>
      <c r="V756" s="130" t="s">
        <v>8</v>
      </c>
      <c r="W756" s="133">
        <v>1</v>
      </c>
      <c r="X756" s="91" t="s">
        <v>78</v>
      </c>
      <c r="Y756" s="92"/>
      <c r="Z756" s="92"/>
      <c r="AA756" s="93"/>
      <c r="AB756" s="36"/>
      <c r="AC756" s="205" t="s">
        <v>85</v>
      </c>
      <c r="AD756" s="317" t="s">
        <v>88</v>
      </c>
      <c r="AE756" s="317"/>
      <c r="AF756" s="317"/>
      <c r="AG756" s="318"/>
      <c r="AH756" s="162" t="s">
        <v>15</v>
      </c>
    </row>
    <row r="757" spans="1:34" ht="6" customHeight="1" thickBot="1">
      <c r="A757" s="192"/>
      <c r="B757" s="324"/>
      <c r="C757" s="327"/>
      <c r="D757" s="330"/>
      <c r="E757" s="194"/>
      <c r="F757" s="197"/>
      <c r="G757" s="197"/>
      <c r="H757" s="214"/>
      <c r="I757" s="324"/>
      <c r="J757" s="327"/>
      <c r="K757" s="330"/>
      <c r="L757" s="218"/>
      <c r="M757" s="219"/>
      <c r="N757" s="223"/>
      <c r="O757" s="226"/>
      <c r="P757" s="110"/>
      <c r="Q757" s="110"/>
      <c r="R757" s="110"/>
      <c r="S757" s="110"/>
      <c r="T757" s="110"/>
      <c r="U757" s="110"/>
      <c r="V757" s="131"/>
      <c r="W757" s="134"/>
      <c r="X757" s="89"/>
      <c r="Y757" s="71"/>
      <c r="Z757" s="71"/>
      <c r="AA757" s="94"/>
      <c r="AB757" s="37"/>
      <c r="AC757" s="206"/>
      <c r="AD757" s="319"/>
      <c r="AE757" s="319"/>
      <c r="AF757" s="319"/>
      <c r="AG757" s="320"/>
      <c r="AH757" s="163"/>
    </row>
    <row r="758" spans="1:34" ht="6" customHeight="1" thickBot="1">
      <c r="A758" s="192"/>
      <c r="B758" s="324"/>
      <c r="C758" s="327"/>
      <c r="D758" s="330"/>
      <c r="E758" s="194"/>
      <c r="F758" s="197"/>
      <c r="G758" s="197"/>
      <c r="H758" s="214"/>
      <c r="I758" s="324"/>
      <c r="J758" s="327"/>
      <c r="K758" s="330"/>
      <c r="L758" s="218"/>
      <c r="M758" s="219"/>
      <c r="N758" s="223"/>
      <c r="O758" s="226"/>
      <c r="P758" s="116">
        <v>5</v>
      </c>
      <c r="Q758" s="116">
        <v>4</v>
      </c>
      <c r="R758" s="116">
        <v>4</v>
      </c>
      <c r="S758" s="116">
        <v>4</v>
      </c>
      <c r="T758" s="116">
        <v>4</v>
      </c>
      <c r="U758" s="116">
        <v>21</v>
      </c>
      <c r="V758" s="131"/>
      <c r="W758" s="134"/>
      <c r="X758" s="89"/>
      <c r="Y758" s="71"/>
      <c r="Z758" s="71"/>
      <c r="AA758" s="94"/>
      <c r="AB758" s="37"/>
      <c r="AC758" s="206"/>
      <c r="AD758" s="319"/>
      <c r="AE758" s="319"/>
      <c r="AF758" s="319"/>
      <c r="AG758" s="320"/>
      <c r="AH758" s="163"/>
    </row>
    <row r="759" spans="1:34" ht="6" customHeight="1" thickBot="1">
      <c r="A759" s="192"/>
      <c r="B759" s="324"/>
      <c r="C759" s="327"/>
      <c r="D759" s="330"/>
      <c r="E759" s="194"/>
      <c r="F759" s="197"/>
      <c r="G759" s="197"/>
      <c r="H759" s="214"/>
      <c r="I759" s="324"/>
      <c r="J759" s="327"/>
      <c r="K759" s="330"/>
      <c r="L759" s="220"/>
      <c r="M759" s="221"/>
      <c r="N759" s="224"/>
      <c r="O759" s="227"/>
      <c r="P759" s="116"/>
      <c r="Q759" s="116"/>
      <c r="R759" s="116"/>
      <c r="S759" s="116"/>
      <c r="T759" s="116"/>
      <c r="U759" s="116"/>
      <c r="V759" s="132"/>
      <c r="W759" s="135"/>
      <c r="X759" s="89"/>
      <c r="Y759" s="71"/>
      <c r="Z759" s="71"/>
      <c r="AA759" s="94"/>
      <c r="AB759" s="37"/>
      <c r="AC759" s="206"/>
      <c r="AD759" s="319"/>
      <c r="AE759" s="319"/>
      <c r="AF759" s="319"/>
      <c r="AG759" s="320"/>
      <c r="AH759" s="163"/>
    </row>
    <row r="760" spans="1:34" ht="6" customHeight="1" thickBot="1">
      <c r="A760" s="192"/>
      <c r="B760" s="324"/>
      <c r="C760" s="327"/>
      <c r="D760" s="330"/>
      <c r="E760" s="194"/>
      <c r="F760" s="197"/>
      <c r="G760" s="197"/>
      <c r="H760" s="214"/>
      <c r="I760" s="324"/>
      <c r="J760" s="327"/>
      <c r="K760" s="330"/>
      <c r="L760" s="238" t="s">
        <v>14</v>
      </c>
      <c r="M760" s="239"/>
      <c r="N760" s="239"/>
      <c r="O760" s="240"/>
      <c r="P760" s="116"/>
      <c r="Q760" s="116"/>
      <c r="R760" s="116"/>
      <c r="S760" s="116"/>
      <c r="T760" s="116"/>
      <c r="U760" s="116"/>
      <c r="V760" s="247" t="s">
        <v>9</v>
      </c>
      <c r="W760" s="155">
        <v>0</v>
      </c>
      <c r="X760" s="89"/>
      <c r="Y760" s="71"/>
      <c r="Z760" s="71"/>
      <c r="AA760" s="94"/>
      <c r="AB760" s="37"/>
      <c r="AC760" s="206"/>
      <c r="AD760" s="319"/>
      <c r="AE760" s="319"/>
      <c r="AF760" s="319"/>
      <c r="AG760" s="320"/>
      <c r="AH760" s="172" t="s">
        <v>15</v>
      </c>
    </row>
    <row r="761" spans="1:34" ht="6" customHeight="1" thickBot="1">
      <c r="A761" s="192"/>
      <c r="B761" s="324"/>
      <c r="C761" s="327"/>
      <c r="D761" s="330"/>
      <c r="E761" s="194"/>
      <c r="F761" s="197"/>
      <c r="G761" s="197"/>
      <c r="H761" s="214"/>
      <c r="I761" s="324"/>
      <c r="J761" s="327"/>
      <c r="K761" s="330"/>
      <c r="L761" s="241"/>
      <c r="M761" s="242"/>
      <c r="N761" s="242"/>
      <c r="O761" s="243"/>
      <c r="P761" s="117"/>
      <c r="Q761" s="117"/>
      <c r="R761" s="117"/>
      <c r="S761" s="117"/>
      <c r="T761" s="117"/>
      <c r="U761" s="117"/>
      <c r="V761" s="131"/>
      <c r="W761" s="134"/>
      <c r="X761" s="89"/>
      <c r="Y761" s="71"/>
      <c r="Z761" s="71"/>
      <c r="AA761" s="95"/>
      <c r="AB761" s="38"/>
      <c r="AC761" s="206"/>
      <c r="AD761" s="319"/>
      <c r="AE761" s="319"/>
      <c r="AF761" s="319"/>
      <c r="AG761" s="320"/>
      <c r="AH761" s="173"/>
    </row>
    <row r="762" spans="1:34" ht="6" customHeight="1" thickBot="1">
      <c r="A762" s="192"/>
      <c r="B762" s="324"/>
      <c r="C762" s="327"/>
      <c r="D762" s="330"/>
      <c r="E762" s="194"/>
      <c r="F762" s="197"/>
      <c r="G762" s="197"/>
      <c r="H762" s="214"/>
      <c r="I762" s="324"/>
      <c r="J762" s="327"/>
      <c r="K762" s="330"/>
      <c r="L762" s="241"/>
      <c r="M762" s="242"/>
      <c r="N762" s="242"/>
      <c r="O762" s="243"/>
      <c r="P762" s="231" t="s">
        <v>4</v>
      </c>
      <c r="Q762" s="231" t="s">
        <v>5</v>
      </c>
      <c r="R762" s="231" t="s">
        <v>11</v>
      </c>
      <c r="S762" s="231" t="s">
        <v>12</v>
      </c>
      <c r="T762" s="232" t="s">
        <v>15</v>
      </c>
      <c r="U762" s="233"/>
      <c r="V762" s="131"/>
      <c r="W762" s="134"/>
      <c r="X762" s="89" t="s">
        <v>86</v>
      </c>
      <c r="Y762" s="71"/>
      <c r="Z762" s="71"/>
      <c r="AA762" s="96"/>
      <c r="AB762" s="42"/>
      <c r="AC762" s="73"/>
      <c r="AD762" s="319"/>
      <c r="AE762" s="319"/>
      <c r="AF762" s="319"/>
      <c r="AG762" s="320"/>
      <c r="AH762" s="173"/>
    </row>
    <row r="763" spans="1:34" ht="6" customHeight="1" thickBot="1">
      <c r="A763" s="192"/>
      <c r="B763" s="324"/>
      <c r="C763" s="327"/>
      <c r="D763" s="330"/>
      <c r="E763" s="194"/>
      <c r="F763" s="197"/>
      <c r="G763" s="197"/>
      <c r="H763" s="214"/>
      <c r="I763" s="324"/>
      <c r="J763" s="327"/>
      <c r="K763" s="330"/>
      <c r="L763" s="241"/>
      <c r="M763" s="242"/>
      <c r="N763" s="242"/>
      <c r="O763" s="243"/>
      <c r="P763" s="110"/>
      <c r="Q763" s="110"/>
      <c r="R763" s="110"/>
      <c r="S763" s="110"/>
      <c r="T763" s="234"/>
      <c r="U763" s="235"/>
      <c r="V763" s="248"/>
      <c r="W763" s="156"/>
      <c r="X763" s="89"/>
      <c r="Y763" s="71"/>
      <c r="Z763" s="71"/>
      <c r="AA763" s="94"/>
      <c r="AB763" s="37"/>
      <c r="AC763" s="73"/>
      <c r="AD763" s="319"/>
      <c r="AE763" s="319"/>
      <c r="AF763" s="319"/>
      <c r="AG763" s="320"/>
      <c r="AH763" s="230"/>
    </row>
    <row r="764" spans="1:34" ht="6" customHeight="1" thickBot="1">
      <c r="A764" s="192"/>
      <c r="B764" s="324"/>
      <c r="C764" s="327"/>
      <c r="D764" s="330"/>
      <c r="E764" s="194"/>
      <c r="F764" s="197"/>
      <c r="G764" s="197"/>
      <c r="H764" s="214"/>
      <c r="I764" s="324"/>
      <c r="J764" s="327"/>
      <c r="K764" s="330"/>
      <c r="L764" s="241"/>
      <c r="M764" s="242"/>
      <c r="N764" s="242"/>
      <c r="O764" s="243"/>
      <c r="P764" s="116">
        <v>4</v>
      </c>
      <c r="Q764" s="116">
        <v>5</v>
      </c>
      <c r="R764" s="116">
        <v>4</v>
      </c>
      <c r="S764" s="116">
        <v>5</v>
      </c>
      <c r="T764" s="234"/>
      <c r="U764" s="235"/>
      <c r="V764" s="228" t="s">
        <v>10</v>
      </c>
      <c r="W764" s="157">
        <v>2</v>
      </c>
      <c r="X764" s="89"/>
      <c r="Y764" s="71"/>
      <c r="Z764" s="71"/>
      <c r="AA764" s="94"/>
      <c r="AB764" s="37"/>
      <c r="AC764" s="73"/>
      <c r="AD764" s="319"/>
      <c r="AE764" s="319"/>
      <c r="AF764" s="319"/>
      <c r="AG764" s="320"/>
      <c r="AH764" s="172" t="s">
        <v>15</v>
      </c>
    </row>
    <row r="765" spans="1:34" ht="6" customHeight="1" thickBot="1">
      <c r="A765" s="192"/>
      <c r="B765" s="324"/>
      <c r="C765" s="327"/>
      <c r="D765" s="330"/>
      <c r="E765" s="194"/>
      <c r="F765" s="197"/>
      <c r="G765" s="197"/>
      <c r="H765" s="214"/>
      <c r="I765" s="324"/>
      <c r="J765" s="327"/>
      <c r="K765" s="330"/>
      <c r="L765" s="241"/>
      <c r="M765" s="242"/>
      <c r="N765" s="242"/>
      <c r="O765" s="243"/>
      <c r="P765" s="116"/>
      <c r="Q765" s="116"/>
      <c r="R765" s="116"/>
      <c r="S765" s="116"/>
      <c r="T765" s="234"/>
      <c r="U765" s="235"/>
      <c r="V765" s="131"/>
      <c r="W765" s="134"/>
      <c r="X765" s="89"/>
      <c r="Y765" s="71"/>
      <c r="Z765" s="71"/>
      <c r="AA765" s="94"/>
      <c r="AB765" s="37"/>
      <c r="AC765" s="73"/>
      <c r="AD765" s="319"/>
      <c r="AE765" s="319"/>
      <c r="AF765" s="319"/>
      <c r="AG765" s="320"/>
      <c r="AH765" s="173"/>
    </row>
    <row r="766" spans="1:34" ht="6" customHeight="1" thickBot="1">
      <c r="A766" s="192"/>
      <c r="B766" s="324"/>
      <c r="C766" s="327"/>
      <c r="D766" s="330"/>
      <c r="E766" s="194"/>
      <c r="F766" s="197"/>
      <c r="G766" s="197"/>
      <c r="H766" s="214"/>
      <c r="I766" s="324"/>
      <c r="J766" s="327"/>
      <c r="K766" s="330"/>
      <c r="L766" s="241"/>
      <c r="M766" s="242"/>
      <c r="N766" s="242"/>
      <c r="O766" s="243"/>
      <c r="P766" s="116"/>
      <c r="Q766" s="116"/>
      <c r="R766" s="116"/>
      <c r="S766" s="116"/>
      <c r="T766" s="234"/>
      <c r="U766" s="235"/>
      <c r="V766" s="131"/>
      <c r="W766" s="134"/>
      <c r="X766" s="89"/>
      <c r="Y766" s="71"/>
      <c r="Z766" s="71"/>
      <c r="AA766" s="94"/>
      <c r="AB766" s="37"/>
      <c r="AC766" s="73"/>
      <c r="AD766" s="319"/>
      <c r="AE766" s="319"/>
      <c r="AF766" s="319"/>
      <c r="AG766" s="320"/>
      <c r="AH766" s="173"/>
    </row>
    <row r="767" spans="1:34" ht="6" customHeight="1" thickBot="1">
      <c r="A767" s="192"/>
      <c r="B767" s="325"/>
      <c r="C767" s="328"/>
      <c r="D767" s="331"/>
      <c r="E767" s="195"/>
      <c r="F767" s="198"/>
      <c r="G767" s="198"/>
      <c r="H767" s="215"/>
      <c r="I767" s="325"/>
      <c r="J767" s="328"/>
      <c r="K767" s="331"/>
      <c r="L767" s="244"/>
      <c r="M767" s="245"/>
      <c r="N767" s="245"/>
      <c r="O767" s="246"/>
      <c r="P767" s="212"/>
      <c r="Q767" s="212"/>
      <c r="R767" s="212"/>
      <c r="S767" s="212"/>
      <c r="T767" s="236"/>
      <c r="U767" s="237"/>
      <c r="V767" s="229"/>
      <c r="W767" s="158"/>
      <c r="X767" s="90"/>
      <c r="Y767" s="72"/>
      <c r="Z767" s="72"/>
      <c r="AA767" s="97"/>
      <c r="AB767" s="43"/>
      <c r="AC767" s="74"/>
      <c r="AD767" s="321"/>
      <c r="AE767" s="321"/>
      <c r="AF767" s="321"/>
      <c r="AG767" s="322"/>
      <c r="AH767" s="174"/>
    </row>
    <row r="768" spans="1:34" ht="6" customHeight="1" thickBot="1">
      <c r="A768" s="249">
        <v>41</v>
      </c>
      <c r="B768" s="293" t="str">
        <f>IF(VLOOKUP(A768,入力シート❷!A:B,2,FALSE)="ハイパーコース","ハイパー","")</f>
        <v/>
      </c>
      <c r="C768" s="296" t="str">
        <f>IF(VLOOKUP(A768,入力シート❷!A:B,2,FALSE)="アドバンストコース","アドバンスト","")</f>
        <v/>
      </c>
      <c r="D768" s="299" t="str">
        <f>IF(VLOOKUP(A768,入力シート❷!A:B,2,FALSE)="アグレッシブコース","アグレッシブ","")</f>
        <v/>
      </c>
      <c r="E768" s="250" t="str">
        <f>IF(VLOOKUP(A768,入力シート❷!A:C,3,FALSE)="A推薦(単願)","A推薦","")</f>
        <v/>
      </c>
      <c r="F768" s="253" t="str">
        <f>IF(VLOOKUP(A768,入力シート❷!A:C,3,FALSE)="B推薦(併願)","B推薦","")</f>
        <v/>
      </c>
      <c r="G768" s="253" t="str">
        <f>IF(VLOOKUP(A768,入力シート❷!A:C,3,FALSE)="C推薦(第一志望)","C推薦","")</f>
        <v/>
      </c>
      <c r="H768" s="256" t="str">
        <f>IF(VLOOKUP(A768,入力シート❷!A:C,3,FALSE)="併願優遇","併願優遇","")</f>
        <v/>
      </c>
      <c r="I768" s="293" t="str">
        <f>IF(VLOOKUP(A768,入力シート❷!A:D,4,FALSE)="学業特待Ⅰ","学業特待Ⅰ","")</f>
        <v/>
      </c>
      <c r="J768" s="296" t="str">
        <f>IF(VLOOKUP(A768,入力シート❷!A:D,4,FALSE)="学業特待Ⅱ","学業特待Ⅱ","")</f>
        <v/>
      </c>
      <c r="K768" s="299" t="str">
        <f>IF(VLOOKUP(A768,入力シート❷!A:D,4,FALSE)="学業特待Ⅲ","学業特待Ⅲ","")</f>
        <v/>
      </c>
      <c r="L768" s="277" t="str">
        <f>IF(OR(VLOOKUP(A768,入力シート❷!A:I,7,FALSE)="",VLOOKUP(A768,入力シート❷!A:I,8,FALSE)=""),"入力シート❷に入力してください",VLOOKUP(A768,入力シート❷!A:I,7,FALSE)&amp;"　"&amp;VLOOKUP(A768,入力シート❷!A:I,8,FALSE))</f>
        <v>入力シート❷に入力してください</v>
      </c>
      <c r="M768" s="278"/>
      <c r="N768" s="268" t="str">
        <f>IF(VLOOKUP(A768,入力シート❷!A:I,9,FALSE)="","",IF(VLOOKUP(A768,入力シート❷!A:I,9,FALSE)="女","",VLOOKUP(A768,入力シート❷!A:I,9,FALSE)))</f>
        <v/>
      </c>
      <c r="O768" s="271" t="str">
        <f>IF(VLOOKUP(A768,入力シート❷!A:I,9,FALSE)="","",IF(VLOOKUP(A768,入力シート❷!A:I,9,FALSE)="男","",VLOOKUP(A768,入力シート❷!A:I,9,FALSE)))</f>
        <v/>
      </c>
      <c r="P768" s="159" t="s">
        <v>0</v>
      </c>
      <c r="Q768" s="159" t="s">
        <v>1</v>
      </c>
      <c r="R768" s="159" t="s">
        <v>2</v>
      </c>
      <c r="S768" s="159" t="s">
        <v>3</v>
      </c>
      <c r="T768" s="159" t="s">
        <v>6</v>
      </c>
      <c r="U768" s="159" t="s">
        <v>7</v>
      </c>
      <c r="V768" s="153" t="s">
        <v>8</v>
      </c>
      <c r="W768" s="138" t="str">
        <f>IF(VLOOKUP(A768,入力シート❷!A:U,19,FALSE)="","",VLOOKUP(A768,入力シート❷!A:U,19,FALSE))</f>
        <v/>
      </c>
      <c r="X768" s="87" t="str">
        <f>IF(VLOOKUP(A768,入力シート❷!A:AF,22,FALSE)="","",VLOOKUP(A768,入力シート❷!A:AF,22,FALSE))</f>
        <v/>
      </c>
      <c r="Y768" s="66" t="str">
        <f>IF(VLOOKUP(A768,入力シート❷!A:AF,23,FALSE)="","",VLOOKUP(A768,入力シート❷!A:AF,23,FALSE))</f>
        <v/>
      </c>
      <c r="Z768" s="66" t="str">
        <f>IF(VLOOKUP(A768,入力シート❷!A:AF,24,FALSE)="","",VLOOKUP(A768,入力シート❷!A:AF,24,FALSE))</f>
        <v/>
      </c>
      <c r="AA768" s="66" t="str">
        <f>IF(VLOOKUP(A768,入力シート❷!A:AF,25,FALSE)="","",VLOOKUP(A768,入力シート❷!A:AF,25,FALSE))</f>
        <v/>
      </c>
      <c r="AB768" s="66" t="str">
        <f>IF(VLOOKUP(A768,入力シート❷!A:AF,26,FALSE)="","",VLOOKUP(A768,入力シート❷!A:AF,26,FALSE))</f>
        <v/>
      </c>
      <c r="AC768" s="77" t="str">
        <f>IF(VLOOKUP(A768,入力シート❷!A:AF,27,FALSE)="","",VLOOKUP(A768,入力シート❷!A:AF,27,FALSE))</f>
        <v/>
      </c>
      <c r="AD768" s="81" t="str">
        <f>IF(VLOOKUP(A768,入力シート❷!A:AG,33,FALSE)="","必要な場合、入力シート❷に入力してください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必要な場合、入力シート❷に入力してください",VLOOKUP(A768,入力シート❷!A:AG,33,FALSE))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68" s="81"/>
      <c r="AF768" s="81"/>
      <c r="AG768" s="82"/>
      <c r="AH768" s="164" t="s">
        <v>15</v>
      </c>
    </row>
    <row r="769" spans="1:34" ht="6" customHeight="1" thickBot="1">
      <c r="A769" s="249"/>
      <c r="B769" s="294"/>
      <c r="C769" s="297"/>
      <c r="D769" s="300"/>
      <c r="E769" s="251"/>
      <c r="F769" s="254"/>
      <c r="G769" s="254"/>
      <c r="H769" s="257"/>
      <c r="I769" s="294"/>
      <c r="J769" s="297"/>
      <c r="K769" s="300"/>
      <c r="L769" s="279"/>
      <c r="M769" s="280"/>
      <c r="N769" s="269"/>
      <c r="O769" s="272"/>
      <c r="P769" s="115"/>
      <c r="Q769" s="115"/>
      <c r="R769" s="115"/>
      <c r="S769" s="115"/>
      <c r="T769" s="115"/>
      <c r="U769" s="115"/>
      <c r="V769" s="124"/>
      <c r="W769" s="121"/>
      <c r="X769" s="75"/>
      <c r="Y769" s="67"/>
      <c r="Z769" s="67"/>
      <c r="AA769" s="67"/>
      <c r="AB769" s="67"/>
      <c r="AC769" s="78"/>
      <c r="AD769" s="83"/>
      <c r="AE769" s="83"/>
      <c r="AF769" s="83"/>
      <c r="AG769" s="84"/>
      <c r="AH769" s="165"/>
    </row>
    <row r="770" spans="1:34" ht="6" customHeight="1" thickBot="1">
      <c r="A770" s="249"/>
      <c r="B770" s="294"/>
      <c r="C770" s="297"/>
      <c r="D770" s="300"/>
      <c r="E770" s="251"/>
      <c r="F770" s="254"/>
      <c r="G770" s="254"/>
      <c r="H770" s="257"/>
      <c r="I770" s="294"/>
      <c r="J770" s="297"/>
      <c r="K770" s="300"/>
      <c r="L770" s="279"/>
      <c r="M770" s="280"/>
      <c r="N770" s="269"/>
      <c r="O770" s="272"/>
      <c r="P770" s="107" t="str">
        <f>IF(VLOOKUP(A768,入力シート❷!A:U,10,FALSE)="","",VLOOKUP(A768,入力シート❷!A:U,10,FALSE))</f>
        <v/>
      </c>
      <c r="Q770" s="107" t="str">
        <f>IF(VLOOKUP(A768,入力シート❷!A:U,11,FALSE)="","",VLOOKUP(A768,入力シート❷!A:U,11,FALSE))</f>
        <v/>
      </c>
      <c r="R770" s="107" t="str">
        <f>IF(VLOOKUP(A768,入力シート❷!A:U,12,FALSE)="","",VLOOKUP(A768,入力シート❷!A:U,12,FALSE))</f>
        <v/>
      </c>
      <c r="S770" s="107" t="str">
        <f>IF(VLOOKUP(A768,入力シート❷!A:U,13,FALSE)="","",VLOOKUP(A768,入力シート❷!A:U,13,FALSE))</f>
        <v/>
      </c>
      <c r="T770" s="107" t="str">
        <f>IF(VLOOKUP(A768,入力シート❷!A:U,18,FALSE)="","",VLOOKUP(A768,入力シート❷!A:U,18,FALSE))</f>
        <v/>
      </c>
      <c r="U770" s="107" t="str">
        <f>IF(SUM(P770:T770)=0,"",SUM(P770:T770))</f>
        <v/>
      </c>
      <c r="V770" s="124"/>
      <c r="W770" s="121"/>
      <c r="X770" s="75"/>
      <c r="Y770" s="67"/>
      <c r="Z770" s="67"/>
      <c r="AA770" s="67"/>
      <c r="AB770" s="67"/>
      <c r="AC770" s="78"/>
      <c r="AD770" s="83"/>
      <c r="AE770" s="83"/>
      <c r="AF770" s="83"/>
      <c r="AG770" s="84"/>
      <c r="AH770" s="165"/>
    </row>
    <row r="771" spans="1:34" ht="6" customHeight="1" thickBot="1">
      <c r="A771" s="249"/>
      <c r="B771" s="294"/>
      <c r="C771" s="297"/>
      <c r="D771" s="300"/>
      <c r="E771" s="251"/>
      <c r="F771" s="254"/>
      <c r="G771" s="254"/>
      <c r="H771" s="257"/>
      <c r="I771" s="294"/>
      <c r="J771" s="297"/>
      <c r="K771" s="300"/>
      <c r="L771" s="281"/>
      <c r="M771" s="282"/>
      <c r="N771" s="270"/>
      <c r="O771" s="273"/>
      <c r="P771" s="107"/>
      <c r="Q771" s="107"/>
      <c r="R771" s="107"/>
      <c r="S771" s="107"/>
      <c r="T771" s="107"/>
      <c r="U771" s="107"/>
      <c r="V771" s="154"/>
      <c r="W771" s="139"/>
      <c r="X771" s="75"/>
      <c r="Y771" s="67"/>
      <c r="Z771" s="67"/>
      <c r="AA771" s="67"/>
      <c r="AB771" s="67"/>
      <c r="AC771" s="78"/>
      <c r="AD771" s="83"/>
      <c r="AE771" s="83"/>
      <c r="AF771" s="83"/>
      <c r="AG771" s="84"/>
      <c r="AH771" s="166"/>
    </row>
    <row r="772" spans="1:34" ht="6" customHeight="1" thickBot="1">
      <c r="A772" s="249"/>
      <c r="B772" s="294"/>
      <c r="C772" s="297"/>
      <c r="D772" s="300"/>
      <c r="E772" s="251"/>
      <c r="F772" s="254"/>
      <c r="G772" s="254"/>
      <c r="H772" s="257"/>
      <c r="I772" s="294"/>
      <c r="J772" s="297"/>
      <c r="K772" s="300"/>
      <c r="L772" s="259" t="str">
        <f>IF(OR(VLOOKUP(A768,入力シート❷!A:I,5,FALSE)="",VLOOKUP(A768,入力シート❷!A:I,6,FALSE)=""),"入力シート❷に入力してください",VLOOKUP(A768,入力シート❷!A:I,5,FALSE)&amp;"　"&amp;VLOOKUP(A768,入力シート❷!A:I,6,FALSE))</f>
        <v>入力シート❷に入力してください</v>
      </c>
      <c r="M772" s="260"/>
      <c r="N772" s="260"/>
      <c r="O772" s="261"/>
      <c r="P772" s="107"/>
      <c r="Q772" s="107"/>
      <c r="R772" s="107"/>
      <c r="S772" s="107"/>
      <c r="T772" s="107"/>
      <c r="U772" s="107"/>
      <c r="V772" s="136" t="s">
        <v>9</v>
      </c>
      <c r="W772" s="128" t="str">
        <f>IF(VLOOKUP(A768,入力シート❷!A:U,20,FALSE)="","",VLOOKUP(A768,入力シート❷!A:U,20,FALSE))</f>
        <v/>
      </c>
      <c r="X772" s="75"/>
      <c r="Y772" s="67"/>
      <c r="Z772" s="67"/>
      <c r="AA772" s="67"/>
      <c r="AB772" s="67"/>
      <c r="AC772" s="78"/>
      <c r="AD772" s="83"/>
      <c r="AE772" s="83"/>
      <c r="AF772" s="83"/>
      <c r="AG772" s="84"/>
      <c r="AH772" s="167" t="s">
        <v>15</v>
      </c>
    </row>
    <row r="773" spans="1:34" ht="6" customHeight="1" thickBot="1">
      <c r="A773" s="249"/>
      <c r="B773" s="294"/>
      <c r="C773" s="297"/>
      <c r="D773" s="300"/>
      <c r="E773" s="251"/>
      <c r="F773" s="254"/>
      <c r="G773" s="254"/>
      <c r="H773" s="257"/>
      <c r="I773" s="294"/>
      <c r="J773" s="297"/>
      <c r="K773" s="300"/>
      <c r="L773" s="262"/>
      <c r="M773" s="263"/>
      <c r="N773" s="263"/>
      <c r="O773" s="264"/>
      <c r="P773" s="113"/>
      <c r="Q773" s="113"/>
      <c r="R773" s="113"/>
      <c r="S773" s="113"/>
      <c r="T773" s="113"/>
      <c r="U773" s="113"/>
      <c r="V773" s="124"/>
      <c r="W773" s="121"/>
      <c r="X773" s="75"/>
      <c r="Y773" s="67"/>
      <c r="Z773" s="67"/>
      <c r="AA773" s="67"/>
      <c r="AB773" s="67"/>
      <c r="AC773" s="78"/>
      <c r="AD773" s="83"/>
      <c r="AE773" s="83"/>
      <c r="AF773" s="83"/>
      <c r="AG773" s="84"/>
      <c r="AH773" s="165"/>
    </row>
    <row r="774" spans="1:34" ht="6" customHeight="1" thickBot="1">
      <c r="A774" s="249"/>
      <c r="B774" s="294"/>
      <c r="C774" s="297"/>
      <c r="D774" s="300"/>
      <c r="E774" s="251"/>
      <c r="F774" s="254"/>
      <c r="G774" s="254"/>
      <c r="H774" s="257"/>
      <c r="I774" s="294"/>
      <c r="J774" s="297"/>
      <c r="K774" s="300"/>
      <c r="L774" s="262"/>
      <c r="M774" s="263"/>
      <c r="N774" s="263"/>
      <c r="O774" s="264"/>
      <c r="P774" s="114" t="s">
        <v>4</v>
      </c>
      <c r="Q774" s="114" t="s">
        <v>5</v>
      </c>
      <c r="R774" s="114" t="s">
        <v>11</v>
      </c>
      <c r="S774" s="114" t="s">
        <v>12</v>
      </c>
      <c r="T774" s="126" t="s">
        <v>15</v>
      </c>
      <c r="U774" s="16"/>
      <c r="V774" s="124"/>
      <c r="W774" s="121"/>
      <c r="X774" s="75" t="str">
        <f>IF(VLOOKUP(A768,入力シート❷!A:AF,28,FALSE)="","",VLOOKUP(A768,入力シート❷!A:AF,28,FALSE))</f>
        <v/>
      </c>
      <c r="Y774" s="67" t="str">
        <f>IF(VLOOKUP(A768,入力シート❷!A:AF,29,FALSE)="","",VLOOKUP(A768,入力シート❷!A:AF,29,FALSE))</f>
        <v/>
      </c>
      <c r="Z774" s="67" t="str">
        <f>IF(VLOOKUP(A768,入力シート❷!A:AF,30,FALSE)="","",VLOOKUP(A768,入力シート❷!A:AF,30,FALSE))</f>
        <v/>
      </c>
      <c r="AA774" s="67" t="str">
        <f>IF(VLOOKUP(A768,入力シート❷!A:AF,31,FALSE)="","",VLOOKUP(A768,入力シート❷!A:AF,31,FALSE))</f>
        <v/>
      </c>
      <c r="AB774" s="67" t="str">
        <f>IF(VLOOKUP(A768,入力シート❷!A:AF,32,FALSE)="","",VLOOKUP(A768,入力シート❷!A:AF,32,FALSE))</f>
        <v/>
      </c>
      <c r="AC774" s="69"/>
      <c r="AD774" s="83"/>
      <c r="AE774" s="83"/>
      <c r="AF774" s="83"/>
      <c r="AG774" s="84"/>
      <c r="AH774" s="165"/>
    </row>
    <row r="775" spans="1:34" ht="6" customHeight="1" thickBot="1">
      <c r="A775" s="249"/>
      <c r="B775" s="294"/>
      <c r="C775" s="297"/>
      <c r="D775" s="300"/>
      <c r="E775" s="251"/>
      <c r="F775" s="254"/>
      <c r="G775" s="254"/>
      <c r="H775" s="257"/>
      <c r="I775" s="294"/>
      <c r="J775" s="297"/>
      <c r="K775" s="300"/>
      <c r="L775" s="262"/>
      <c r="M775" s="263"/>
      <c r="N775" s="263"/>
      <c r="O775" s="264"/>
      <c r="P775" s="115"/>
      <c r="Q775" s="115"/>
      <c r="R775" s="115"/>
      <c r="S775" s="115"/>
      <c r="T775" s="127"/>
      <c r="U775" s="17"/>
      <c r="V775" s="137"/>
      <c r="W775" s="129"/>
      <c r="X775" s="75"/>
      <c r="Y775" s="67"/>
      <c r="Z775" s="67"/>
      <c r="AA775" s="67"/>
      <c r="AB775" s="67"/>
      <c r="AC775" s="69"/>
      <c r="AD775" s="83"/>
      <c r="AE775" s="83"/>
      <c r="AF775" s="83"/>
      <c r="AG775" s="84"/>
      <c r="AH775" s="166"/>
    </row>
    <row r="776" spans="1:34" ht="6" customHeight="1" thickBot="1">
      <c r="A776" s="249"/>
      <c r="B776" s="294"/>
      <c r="C776" s="297"/>
      <c r="D776" s="300"/>
      <c r="E776" s="251"/>
      <c r="F776" s="254"/>
      <c r="G776" s="254"/>
      <c r="H776" s="257"/>
      <c r="I776" s="294"/>
      <c r="J776" s="297"/>
      <c r="K776" s="300"/>
      <c r="L776" s="262"/>
      <c r="M776" s="263"/>
      <c r="N776" s="263"/>
      <c r="O776" s="264"/>
      <c r="P776" s="107" t="str">
        <f>IF(VLOOKUP(A768,入力シート❷!A:U,14,FALSE)="","",VLOOKUP(A768,入力シート❷!A:U,14,FALSE))</f>
        <v/>
      </c>
      <c r="Q776" s="107" t="str">
        <f>IF(VLOOKUP(A768,入力シート❷!A:U,15,FALSE)="","",VLOOKUP(A768,入力シート❷!A:U,15,FALSE))</f>
        <v/>
      </c>
      <c r="R776" s="107" t="str">
        <f>IF(VLOOKUP(A768,入力シート❷!A:U,16,FALSE)="","",VLOOKUP(A768,入力シート❷!A:U,16,FALSE))</f>
        <v/>
      </c>
      <c r="S776" s="107" t="str">
        <f>IF(VLOOKUP(A768,入力シート❷!A:U,17,FALSE)="","",VLOOKUP(A768,入力シート❷!A:U,17,FALSE))</f>
        <v/>
      </c>
      <c r="T776" s="127"/>
      <c r="U776" s="17"/>
      <c r="V776" s="123" t="s">
        <v>10</v>
      </c>
      <c r="W776" s="120" t="str">
        <f>IF(VLOOKUP(A768,入力シート❷!A:U,21,FALSE)="","",VLOOKUP(A768,入力シート❷!A:U,21,FALSE))</f>
        <v/>
      </c>
      <c r="X776" s="75"/>
      <c r="Y776" s="67"/>
      <c r="Z776" s="67"/>
      <c r="AA776" s="67"/>
      <c r="AB776" s="67"/>
      <c r="AC776" s="69"/>
      <c r="AD776" s="83"/>
      <c r="AE776" s="83"/>
      <c r="AF776" s="83"/>
      <c r="AG776" s="84"/>
      <c r="AH776" s="167" t="s">
        <v>15</v>
      </c>
    </row>
    <row r="777" spans="1:34" ht="6" customHeight="1" thickBot="1">
      <c r="A777" s="249"/>
      <c r="B777" s="294"/>
      <c r="C777" s="297"/>
      <c r="D777" s="300"/>
      <c r="E777" s="251"/>
      <c r="F777" s="254"/>
      <c r="G777" s="254"/>
      <c r="H777" s="257"/>
      <c r="I777" s="294"/>
      <c r="J777" s="297"/>
      <c r="K777" s="300"/>
      <c r="L777" s="262"/>
      <c r="M777" s="263"/>
      <c r="N777" s="263"/>
      <c r="O777" s="264"/>
      <c r="P777" s="107"/>
      <c r="Q777" s="107"/>
      <c r="R777" s="107"/>
      <c r="S777" s="107"/>
      <c r="T777" s="111" t="str">
        <f>VLOOKUP(A768,■■■!A:BN,66)</f>
        <v/>
      </c>
      <c r="U777" s="118">
        <f>VLOOKUP(A768,■■■!A:BA,53)</f>
        <v>0</v>
      </c>
      <c r="V777" s="124"/>
      <c r="W777" s="121"/>
      <c r="X777" s="75"/>
      <c r="Y777" s="67"/>
      <c r="Z777" s="67"/>
      <c r="AA777" s="67"/>
      <c r="AB777" s="67"/>
      <c r="AC777" s="69"/>
      <c r="AD777" s="83"/>
      <c r="AE777" s="83"/>
      <c r="AF777" s="83"/>
      <c r="AG777" s="84"/>
      <c r="AH777" s="165"/>
    </row>
    <row r="778" spans="1:34" ht="6" customHeight="1" thickBot="1">
      <c r="A778" s="249"/>
      <c r="B778" s="294"/>
      <c r="C778" s="297"/>
      <c r="D778" s="300"/>
      <c r="E778" s="251"/>
      <c r="F778" s="254"/>
      <c r="G778" s="254"/>
      <c r="H778" s="257"/>
      <c r="I778" s="294"/>
      <c r="J778" s="297"/>
      <c r="K778" s="300"/>
      <c r="L778" s="262"/>
      <c r="M778" s="263"/>
      <c r="N778" s="263"/>
      <c r="O778" s="264"/>
      <c r="P778" s="107"/>
      <c r="Q778" s="107"/>
      <c r="R778" s="107"/>
      <c r="S778" s="107"/>
      <c r="T778" s="111"/>
      <c r="U778" s="118"/>
      <c r="V778" s="124"/>
      <c r="W778" s="121"/>
      <c r="X778" s="75"/>
      <c r="Y778" s="67"/>
      <c r="Z778" s="67"/>
      <c r="AA778" s="67"/>
      <c r="AB778" s="67"/>
      <c r="AC778" s="69"/>
      <c r="AD778" s="83"/>
      <c r="AE778" s="83"/>
      <c r="AF778" s="83"/>
      <c r="AG778" s="84"/>
      <c r="AH778" s="165"/>
    </row>
    <row r="779" spans="1:34" ht="6" customHeight="1" thickBot="1">
      <c r="A779" s="249"/>
      <c r="B779" s="295"/>
      <c r="C779" s="298"/>
      <c r="D779" s="301"/>
      <c r="E779" s="252"/>
      <c r="F779" s="255"/>
      <c r="G779" s="255"/>
      <c r="H779" s="258"/>
      <c r="I779" s="295"/>
      <c r="J779" s="298"/>
      <c r="K779" s="301"/>
      <c r="L779" s="265"/>
      <c r="M779" s="266"/>
      <c r="N779" s="266"/>
      <c r="O779" s="267"/>
      <c r="P779" s="108"/>
      <c r="Q779" s="108"/>
      <c r="R779" s="108"/>
      <c r="S779" s="108"/>
      <c r="T779" s="112"/>
      <c r="U779" s="119"/>
      <c r="V779" s="125"/>
      <c r="W779" s="122"/>
      <c r="X779" s="76"/>
      <c r="Y779" s="68"/>
      <c r="Z779" s="68"/>
      <c r="AA779" s="68"/>
      <c r="AB779" s="68"/>
      <c r="AC779" s="70"/>
      <c r="AD779" s="85"/>
      <c r="AE779" s="85"/>
      <c r="AF779" s="85"/>
      <c r="AG779" s="86"/>
      <c r="AH779" s="168"/>
    </row>
    <row r="780" spans="1:34" ht="6" customHeight="1" thickBot="1">
      <c r="A780" s="249">
        <v>42</v>
      </c>
      <c r="B780" s="293" t="str">
        <f>IF(VLOOKUP(A780,入力シート❷!A:B,2,FALSE)="ハイパーコース","ハイパー","")</f>
        <v/>
      </c>
      <c r="C780" s="296" t="str">
        <f>IF(VLOOKUP(A780,入力シート❷!A:B,2,FALSE)="アドバンストコース","アドバンスト","")</f>
        <v/>
      </c>
      <c r="D780" s="299" t="str">
        <f>IF(VLOOKUP(A780,入力シート❷!A:B,2,FALSE)="アグレッシブコース","アグレッシブ","")</f>
        <v/>
      </c>
      <c r="E780" s="250" t="str">
        <f>IF(VLOOKUP(A780,入力シート❷!A:C,3,FALSE)="A推薦(単願)","A推薦","")</f>
        <v/>
      </c>
      <c r="F780" s="253" t="str">
        <f>IF(VLOOKUP(A780,入力シート❷!A:C,3,FALSE)="B推薦(併願)","B推薦","")</f>
        <v/>
      </c>
      <c r="G780" s="253" t="str">
        <f>IF(VLOOKUP(A780,入力シート❷!A:C,3,FALSE)="C推薦(第一志望)","C推薦","")</f>
        <v/>
      </c>
      <c r="H780" s="256" t="str">
        <f>IF(VLOOKUP(A780,入力シート❷!A:C,3,FALSE)="併願優遇","併願優遇","")</f>
        <v/>
      </c>
      <c r="I780" s="293" t="str">
        <f>IF(VLOOKUP(A780,入力シート❷!A:D,4,FALSE)="学業特待Ⅰ","学業特待Ⅰ","")</f>
        <v/>
      </c>
      <c r="J780" s="296" t="str">
        <f>IF(VLOOKUP(A780,入力シート❷!A:D,4,FALSE)="学業特待Ⅱ","学業特待Ⅱ","")</f>
        <v/>
      </c>
      <c r="K780" s="299" t="str">
        <f>IF(VLOOKUP(A780,入力シート❷!A:D,4,FALSE)="学業特待Ⅲ","学業特待Ⅲ","")</f>
        <v/>
      </c>
      <c r="L780" s="277" t="str">
        <f>IF(OR(VLOOKUP(A780,入力シート❷!A:I,7,FALSE)="",VLOOKUP(A780,入力シート❷!A:I,8,FALSE)=""),"入力シート❷に入力してください",VLOOKUP(A780,入力シート❷!A:I,7,FALSE)&amp;"　"&amp;VLOOKUP(A780,入力シート❷!A:I,8,FALSE))</f>
        <v>入力シート❷に入力してください</v>
      </c>
      <c r="M780" s="278"/>
      <c r="N780" s="268" t="str">
        <f>IF(VLOOKUP(A780,入力シート❷!A:I,9,FALSE)="","",IF(VLOOKUP(A780,入力シート❷!A:I,9,FALSE)="女","",VLOOKUP(A780,入力シート❷!A:I,9,FALSE)))</f>
        <v/>
      </c>
      <c r="O780" s="271" t="str">
        <f>IF(VLOOKUP(A780,入力シート❷!A:I,9,FALSE)="","",IF(VLOOKUP(A780,入力シート❷!A:I,9,FALSE)="男","",VLOOKUP(A780,入力シート❷!A:I,9,FALSE)))</f>
        <v/>
      </c>
      <c r="P780" s="159" t="s">
        <v>0</v>
      </c>
      <c r="Q780" s="159" t="s">
        <v>1</v>
      </c>
      <c r="R780" s="159" t="s">
        <v>2</v>
      </c>
      <c r="S780" s="159" t="s">
        <v>3</v>
      </c>
      <c r="T780" s="159" t="s">
        <v>6</v>
      </c>
      <c r="U780" s="159" t="s">
        <v>7</v>
      </c>
      <c r="V780" s="153" t="s">
        <v>8</v>
      </c>
      <c r="W780" s="138" t="str">
        <f>IF(VLOOKUP(A780,入力シート❷!A:U,19,FALSE)="","",VLOOKUP(A780,入力シート❷!A:U,19,FALSE))</f>
        <v/>
      </c>
      <c r="X780" s="87" t="str">
        <f>IF(VLOOKUP(A780,入力シート❷!A:AF,22,FALSE)="","",VLOOKUP(A780,入力シート❷!A:AF,22,FALSE))</f>
        <v/>
      </c>
      <c r="Y780" s="66" t="str">
        <f>IF(VLOOKUP(A780,入力シート❷!A:AF,23,FALSE)="","",VLOOKUP(A780,入力シート❷!A:AF,23,FALSE))</f>
        <v/>
      </c>
      <c r="Z780" s="66" t="str">
        <f>IF(VLOOKUP(A780,入力シート❷!A:AF,24,FALSE)="","",VLOOKUP(A780,入力シート❷!A:AF,24,FALSE))</f>
        <v/>
      </c>
      <c r="AA780" s="66" t="str">
        <f>IF(VLOOKUP(A780,入力シート❷!A:AF,25,FALSE)="","",VLOOKUP(A780,入力シート❷!A:AF,25,FALSE))</f>
        <v/>
      </c>
      <c r="AB780" s="66" t="str">
        <f>IF(VLOOKUP(A780,入力シート❷!A:AF,26,FALSE)="","",VLOOKUP(A780,入力シート❷!A:AF,26,FALSE))</f>
        <v/>
      </c>
      <c r="AC780" s="77" t="str">
        <f>IF(VLOOKUP(A780,入力シート❷!A:AF,27,FALSE)="","",VLOOKUP(A780,入力シート❷!A:AF,27,FALSE))</f>
        <v/>
      </c>
      <c r="AD780" s="81" t="str">
        <f>IF(VLOOKUP(A780,入力シート❷!A:AG,33,FALSE)="","必要な場合、入力シート❷に入力してください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必要な場合、入力シート❷に入力してください",VLOOKUP(A780,入力シート❷!A:AG,33,FALSE))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80" s="81"/>
      <c r="AF780" s="81"/>
      <c r="AG780" s="82"/>
      <c r="AH780" s="164" t="s">
        <v>15</v>
      </c>
    </row>
    <row r="781" spans="1:34" ht="6" customHeight="1" thickBot="1">
      <c r="A781" s="249"/>
      <c r="B781" s="294"/>
      <c r="C781" s="297"/>
      <c r="D781" s="300"/>
      <c r="E781" s="251"/>
      <c r="F781" s="254"/>
      <c r="G781" s="254"/>
      <c r="H781" s="257"/>
      <c r="I781" s="294"/>
      <c r="J781" s="297"/>
      <c r="K781" s="300"/>
      <c r="L781" s="279"/>
      <c r="M781" s="280"/>
      <c r="N781" s="269"/>
      <c r="O781" s="272"/>
      <c r="P781" s="115"/>
      <c r="Q781" s="115"/>
      <c r="R781" s="115"/>
      <c r="S781" s="115"/>
      <c r="T781" s="115"/>
      <c r="U781" s="115"/>
      <c r="V781" s="124"/>
      <c r="W781" s="121"/>
      <c r="X781" s="75"/>
      <c r="Y781" s="67"/>
      <c r="Z781" s="67"/>
      <c r="AA781" s="67"/>
      <c r="AB781" s="67"/>
      <c r="AC781" s="78"/>
      <c r="AD781" s="83"/>
      <c r="AE781" s="83"/>
      <c r="AF781" s="83"/>
      <c r="AG781" s="84"/>
      <c r="AH781" s="165"/>
    </row>
    <row r="782" spans="1:34" ht="6" customHeight="1" thickBot="1">
      <c r="A782" s="249"/>
      <c r="B782" s="294"/>
      <c r="C782" s="297"/>
      <c r="D782" s="300"/>
      <c r="E782" s="251"/>
      <c r="F782" s="254"/>
      <c r="G782" s="254"/>
      <c r="H782" s="257"/>
      <c r="I782" s="294"/>
      <c r="J782" s="297"/>
      <c r="K782" s="300"/>
      <c r="L782" s="279"/>
      <c r="M782" s="280"/>
      <c r="N782" s="269"/>
      <c r="O782" s="272"/>
      <c r="P782" s="107" t="str">
        <f>IF(VLOOKUP(A780,入力シート❷!A:U,10,FALSE)="","",VLOOKUP(A780,入力シート❷!A:U,10,FALSE))</f>
        <v/>
      </c>
      <c r="Q782" s="107" t="str">
        <f>IF(VLOOKUP(A780,入力シート❷!A:U,11,FALSE)="","",VLOOKUP(A780,入力シート❷!A:U,11,FALSE))</f>
        <v/>
      </c>
      <c r="R782" s="107" t="str">
        <f>IF(VLOOKUP(A780,入力シート❷!A:U,12,FALSE)="","",VLOOKUP(A780,入力シート❷!A:U,12,FALSE))</f>
        <v/>
      </c>
      <c r="S782" s="107" t="str">
        <f>IF(VLOOKUP(A780,入力シート❷!A:U,13,FALSE)="","",VLOOKUP(A780,入力シート❷!A:U,13,FALSE))</f>
        <v/>
      </c>
      <c r="T782" s="107" t="str">
        <f>IF(VLOOKUP(A780,入力シート❷!A:U,18,FALSE)="","",VLOOKUP(A780,入力シート❷!A:U,18,FALSE))</f>
        <v/>
      </c>
      <c r="U782" s="107" t="str">
        <f>IF(SUM(P782:T782)=0,"",SUM(P782:T782))</f>
        <v/>
      </c>
      <c r="V782" s="124"/>
      <c r="W782" s="121"/>
      <c r="X782" s="75"/>
      <c r="Y782" s="67"/>
      <c r="Z782" s="67"/>
      <c r="AA782" s="67"/>
      <c r="AB782" s="67"/>
      <c r="AC782" s="78"/>
      <c r="AD782" s="83"/>
      <c r="AE782" s="83"/>
      <c r="AF782" s="83"/>
      <c r="AG782" s="84"/>
      <c r="AH782" s="165"/>
    </row>
    <row r="783" spans="1:34" ht="6" customHeight="1" thickBot="1">
      <c r="A783" s="249"/>
      <c r="B783" s="294"/>
      <c r="C783" s="297"/>
      <c r="D783" s="300"/>
      <c r="E783" s="251"/>
      <c r="F783" s="254"/>
      <c r="G783" s="254"/>
      <c r="H783" s="257"/>
      <c r="I783" s="294"/>
      <c r="J783" s="297"/>
      <c r="K783" s="300"/>
      <c r="L783" s="281"/>
      <c r="M783" s="282"/>
      <c r="N783" s="270"/>
      <c r="O783" s="273"/>
      <c r="P783" s="107"/>
      <c r="Q783" s="107"/>
      <c r="R783" s="107"/>
      <c r="S783" s="107"/>
      <c r="T783" s="107"/>
      <c r="U783" s="107"/>
      <c r="V783" s="154"/>
      <c r="W783" s="139"/>
      <c r="X783" s="75"/>
      <c r="Y783" s="67"/>
      <c r="Z783" s="67"/>
      <c r="AA783" s="67"/>
      <c r="AB783" s="67"/>
      <c r="AC783" s="78"/>
      <c r="AD783" s="83"/>
      <c r="AE783" s="83"/>
      <c r="AF783" s="83"/>
      <c r="AG783" s="84"/>
      <c r="AH783" s="166"/>
    </row>
    <row r="784" spans="1:34" ht="6" customHeight="1" thickBot="1">
      <c r="A784" s="249"/>
      <c r="B784" s="294"/>
      <c r="C784" s="297"/>
      <c r="D784" s="300"/>
      <c r="E784" s="251"/>
      <c r="F784" s="254"/>
      <c r="G784" s="254"/>
      <c r="H784" s="257"/>
      <c r="I784" s="294"/>
      <c r="J784" s="297"/>
      <c r="K784" s="300"/>
      <c r="L784" s="259" t="str">
        <f>IF(OR(VLOOKUP(A780,入力シート❷!A:I,5,FALSE)="",VLOOKUP(A780,入力シート❷!A:I,6,FALSE)=""),"入力シート❷に入力してください",VLOOKUP(A780,入力シート❷!A:I,5,FALSE)&amp;"　"&amp;VLOOKUP(A780,入力シート❷!A:I,6,FALSE))</f>
        <v>入力シート❷に入力してください</v>
      </c>
      <c r="M784" s="260"/>
      <c r="N784" s="260"/>
      <c r="O784" s="261"/>
      <c r="P784" s="107"/>
      <c r="Q784" s="107"/>
      <c r="R784" s="107"/>
      <c r="S784" s="107"/>
      <c r="T784" s="107"/>
      <c r="U784" s="107"/>
      <c r="V784" s="136" t="s">
        <v>9</v>
      </c>
      <c r="W784" s="128" t="str">
        <f>IF(VLOOKUP(A780,入力シート❷!A:U,20,FALSE)="","",VLOOKUP(A780,入力シート❷!A:U,20,FALSE))</f>
        <v/>
      </c>
      <c r="X784" s="75"/>
      <c r="Y784" s="67"/>
      <c r="Z784" s="67"/>
      <c r="AA784" s="67"/>
      <c r="AB784" s="67"/>
      <c r="AC784" s="78"/>
      <c r="AD784" s="83"/>
      <c r="AE784" s="83"/>
      <c r="AF784" s="83"/>
      <c r="AG784" s="84"/>
      <c r="AH784" s="167" t="s">
        <v>15</v>
      </c>
    </row>
    <row r="785" spans="1:34" ht="6" customHeight="1" thickBot="1">
      <c r="A785" s="249"/>
      <c r="B785" s="294"/>
      <c r="C785" s="297"/>
      <c r="D785" s="300"/>
      <c r="E785" s="251"/>
      <c r="F785" s="254"/>
      <c r="G785" s="254"/>
      <c r="H785" s="257"/>
      <c r="I785" s="294"/>
      <c r="J785" s="297"/>
      <c r="K785" s="300"/>
      <c r="L785" s="262"/>
      <c r="M785" s="263"/>
      <c r="N785" s="263"/>
      <c r="O785" s="264"/>
      <c r="P785" s="113"/>
      <c r="Q785" s="113"/>
      <c r="R785" s="113"/>
      <c r="S785" s="113"/>
      <c r="T785" s="113"/>
      <c r="U785" s="113"/>
      <c r="V785" s="124"/>
      <c r="W785" s="121"/>
      <c r="X785" s="75"/>
      <c r="Y785" s="67"/>
      <c r="Z785" s="67"/>
      <c r="AA785" s="67"/>
      <c r="AB785" s="67"/>
      <c r="AC785" s="78"/>
      <c r="AD785" s="83"/>
      <c r="AE785" s="83"/>
      <c r="AF785" s="83"/>
      <c r="AG785" s="84"/>
      <c r="AH785" s="165"/>
    </row>
    <row r="786" spans="1:34" ht="6" customHeight="1" thickBot="1">
      <c r="A786" s="249"/>
      <c r="B786" s="294"/>
      <c r="C786" s="297"/>
      <c r="D786" s="300"/>
      <c r="E786" s="251"/>
      <c r="F786" s="254"/>
      <c r="G786" s="254"/>
      <c r="H786" s="257"/>
      <c r="I786" s="294"/>
      <c r="J786" s="297"/>
      <c r="K786" s="300"/>
      <c r="L786" s="262"/>
      <c r="M786" s="263"/>
      <c r="N786" s="263"/>
      <c r="O786" s="264"/>
      <c r="P786" s="114" t="s">
        <v>4</v>
      </c>
      <c r="Q786" s="114" t="s">
        <v>5</v>
      </c>
      <c r="R786" s="114" t="s">
        <v>11</v>
      </c>
      <c r="S786" s="114" t="s">
        <v>12</v>
      </c>
      <c r="T786" s="126" t="s">
        <v>15</v>
      </c>
      <c r="U786" s="16"/>
      <c r="V786" s="124"/>
      <c r="W786" s="121"/>
      <c r="X786" s="75" t="str">
        <f>IF(VLOOKUP(A780,入力シート❷!A:AF,28,FALSE)="","",VLOOKUP(A780,入力シート❷!A:AF,28,FALSE))</f>
        <v/>
      </c>
      <c r="Y786" s="67" t="str">
        <f>IF(VLOOKUP(A780,入力シート❷!A:AF,29,FALSE)="","",VLOOKUP(A780,入力シート❷!A:AF,29,FALSE))</f>
        <v/>
      </c>
      <c r="Z786" s="67" t="str">
        <f>IF(VLOOKUP(A780,入力シート❷!A:AF,30,FALSE)="","",VLOOKUP(A780,入力シート❷!A:AF,30,FALSE))</f>
        <v/>
      </c>
      <c r="AA786" s="67" t="str">
        <f>IF(VLOOKUP(A780,入力シート❷!A:AF,31,FALSE)="","",VLOOKUP(A780,入力シート❷!A:AF,31,FALSE))</f>
        <v/>
      </c>
      <c r="AB786" s="67" t="str">
        <f>IF(VLOOKUP(A780,入力シート❷!A:AF,32,FALSE)="","",VLOOKUP(A780,入力シート❷!A:AF,32,FALSE))</f>
        <v/>
      </c>
      <c r="AC786" s="69"/>
      <c r="AD786" s="83"/>
      <c r="AE786" s="83"/>
      <c r="AF786" s="83"/>
      <c r="AG786" s="84"/>
      <c r="AH786" s="165"/>
    </row>
    <row r="787" spans="1:34" ht="6" customHeight="1" thickBot="1">
      <c r="A787" s="249"/>
      <c r="B787" s="294"/>
      <c r="C787" s="297"/>
      <c r="D787" s="300"/>
      <c r="E787" s="251"/>
      <c r="F787" s="254"/>
      <c r="G787" s="254"/>
      <c r="H787" s="257"/>
      <c r="I787" s="294"/>
      <c r="J787" s="297"/>
      <c r="K787" s="300"/>
      <c r="L787" s="262"/>
      <c r="M787" s="263"/>
      <c r="N787" s="263"/>
      <c r="O787" s="264"/>
      <c r="P787" s="115"/>
      <c r="Q787" s="115"/>
      <c r="R787" s="115"/>
      <c r="S787" s="115"/>
      <c r="T787" s="127"/>
      <c r="U787" s="17"/>
      <c r="V787" s="137"/>
      <c r="W787" s="129"/>
      <c r="X787" s="75"/>
      <c r="Y787" s="67"/>
      <c r="Z787" s="67"/>
      <c r="AA787" s="67"/>
      <c r="AB787" s="67"/>
      <c r="AC787" s="69"/>
      <c r="AD787" s="83"/>
      <c r="AE787" s="83"/>
      <c r="AF787" s="83"/>
      <c r="AG787" s="84"/>
      <c r="AH787" s="166"/>
    </row>
    <row r="788" spans="1:34" ht="6" customHeight="1" thickBot="1">
      <c r="A788" s="249"/>
      <c r="B788" s="294"/>
      <c r="C788" s="297"/>
      <c r="D788" s="300"/>
      <c r="E788" s="251"/>
      <c r="F788" s="254"/>
      <c r="G788" s="254"/>
      <c r="H788" s="257"/>
      <c r="I788" s="294"/>
      <c r="J788" s="297"/>
      <c r="K788" s="300"/>
      <c r="L788" s="262"/>
      <c r="M788" s="263"/>
      <c r="N788" s="263"/>
      <c r="O788" s="264"/>
      <c r="P788" s="107" t="str">
        <f>IF(VLOOKUP(A780,入力シート❷!A:U,14,FALSE)="","",VLOOKUP(A780,入力シート❷!A:U,14,FALSE))</f>
        <v/>
      </c>
      <c r="Q788" s="107" t="str">
        <f>IF(VLOOKUP(A780,入力シート❷!A:U,15,FALSE)="","",VLOOKUP(A780,入力シート❷!A:U,15,FALSE))</f>
        <v/>
      </c>
      <c r="R788" s="107" t="str">
        <f>IF(VLOOKUP(A780,入力シート❷!A:U,16,FALSE)="","",VLOOKUP(A780,入力シート❷!A:U,16,FALSE))</f>
        <v/>
      </c>
      <c r="S788" s="107" t="str">
        <f>IF(VLOOKUP(A780,入力シート❷!A:U,17,FALSE)="","",VLOOKUP(A780,入力シート❷!A:U,17,FALSE))</f>
        <v/>
      </c>
      <c r="T788" s="127"/>
      <c r="U788" s="17"/>
      <c r="V788" s="123" t="s">
        <v>10</v>
      </c>
      <c r="W788" s="120" t="str">
        <f>IF(VLOOKUP(A780,入力シート❷!A:U,21,FALSE)="","",VLOOKUP(A780,入力シート❷!A:U,21,FALSE))</f>
        <v/>
      </c>
      <c r="X788" s="75"/>
      <c r="Y788" s="67"/>
      <c r="Z788" s="67"/>
      <c r="AA788" s="67"/>
      <c r="AB788" s="67"/>
      <c r="AC788" s="69"/>
      <c r="AD788" s="83"/>
      <c r="AE788" s="83"/>
      <c r="AF788" s="83"/>
      <c r="AG788" s="84"/>
      <c r="AH788" s="167" t="s">
        <v>15</v>
      </c>
    </row>
    <row r="789" spans="1:34" ht="6" customHeight="1" thickBot="1">
      <c r="A789" s="249"/>
      <c r="B789" s="294"/>
      <c r="C789" s="297"/>
      <c r="D789" s="300"/>
      <c r="E789" s="251"/>
      <c r="F789" s="254"/>
      <c r="G789" s="254"/>
      <c r="H789" s="257"/>
      <c r="I789" s="294"/>
      <c r="J789" s="297"/>
      <c r="K789" s="300"/>
      <c r="L789" s="262"/>
      <c r="M789" s="263"/>
      <c r="N789" s="263"/>
      <c r="O789" s="264"/>
      <c r="P789" s="107"/>
      <c r="Q789" s="107"/>
      <c r="R789" s="107"/>
      <c r="S789" s="107"/>
      <c r="T789" s="111" t="str">
        <f>VLOOKUP(A780,■■■!A:BN,66)</f>
        <v/>
      </c>
      <c r="U789" s="118">
        <f>VLOOKUP(A780,■■■!A:BA,53)</f>
        <v>0</v>
      </c>
      <c r="V789" s="124"/>
      <c r="W789" s="121"/>
      <c r="X789" s="75"/>
      <c r="Y789" s="67"/>
      <c r="Z789" s="67"/>
      <c r="AA789" s="67"/>
      <c r="AB789" s="67"/>
      <c r="AC789" s="69"/>
      <c r="AD789" s="83"/>
      <c r="AE789" s="83"/>
      <c r="AF789" s="83"/>
      <c r="AG789" s="84"/>
      <c r="AH789" s="165"/>
    </row>
    <row r="790" spans="1:34" ht="6" customHeight="1" thickBot="1">
      <c r="A790" s="249"/>
      <c r="B790" s="294"/>
      <c r="C790" s="297"/>
      <c r="D790" s="300"/>
      <c r="E790" s="251"/>
      <c r="F790" s="254"/>
      <c r="G790" s="254"/>
      <c r="H790" s="257"/>
      <c r="I790" s="294"/>
      <c r="J790" s="297"/>
      <c r="K790" s="300"/>
      <c r="L790" s="262"/>
      <c r="M790" s="263"/>
      <c r="N790" s="263"/>
      <c r="O790" s="264"/>
      <c r="P790" s="107"/>
      <c r="Q790" s="107"/>
      <c r="R790" s="107"/>
      <c r="S790" s="107"/>
      <c r="T790" s="111"/>
      <c r="U790" s="118"/>
      <c r="V790" s="124"/>
      <c r="W790" s="121"/>
      <c r="X790" s="75"/>
      <c r="Y790" s="67"/>
      <c r="Z790" s="67"/>
      <c r="AA790" s="67"/>
      <c r="AB790" s="67"/>
      <c r="AC790" s="69"/>
      <c r="AD790" s="83"/>
      <c r="AE790" s="83"/>
      <c r="AF790" s="83"/>
      <c r="AG790" s="84"/>
      <c r="AH790" s="165"/>
    </row>
    <row r="791" spans="1:34" ht="6" customHeight="1" thickBot="1">
      <c r="A791" s="249"/>
      <c r="B791" s="295"/>
      <c r="C791" s="298"/>
      <c r="D791" s="301"/>
      <c r="E791" s="252"/>
      <c r="F791" s="255"/>
      <c r="G791" s="255"/>
      <c r="H791" s="258"/>
      <c r="I791" s="295"/>
      <c r="J791" s="298"/>
      <c r="K791" s="301"/>
      <c r="L791" s="265"/>
      <c r="M791" s="266"/>
      <c r="N791" s="266"/>
      <c r="O791" s="267"/>
      <c r="P791" s="108"/>
      <c r="Q791" s="108"/>
      <c r="R791" s="108"/>
      <c r="S791" s="108"/>
      <c r="T791" s="112"/>
      <c r="U791" s="119"/>
      <c r="V791" s="125"/>
      <c r="W791" s="122"/>
      <c r="X791" s="76"/>
      <c r="Y791" s="68"/>
      <c r="Z791" s="68"/>
      <c r="AA791" s="68"/>
      <c r="AB791" s="68"/>
      <c r="AC791" s="70"/>
      <c r="AD791" s="85"/>
      <c r="AE791" s="85"/>
      <c r="AF791" s="85"/>
      <c r="AG791" s="86"/>
      <c r="AH791" s="168"/>
    </row>
    <row r="792" spans="1:34" ht="6" customHeight="1" thickBot="1">
      <c r="A792" s="249">
        <v>43</v>
      </c>
      <c r="B792" s="293" t="str">
        <f>IF(VLOOKUP(A792,入力シート❷!A:B,2,FALSE)="ハイパーコース","ハイパー","")</f>
        <v/>
      </c>
      <c r="C792" s="296" t="str">
        <f>IF(VLOOKUP(A792,入力シート❷!A:B,2,FALSE)="アドバンストコース","アドバンスト","")</f>
        <v/>
      </c>
      <c r="D792" s="299" t="str">
        <f>IF(VLOOKUP(A792,入力シート❷!A:B,2,FALSE)="アグレッシブコース","アグレッシブ","")</f>
        <v/>
      </c>
      <c r="E792" s="250" t="str">
        <f>IF(VLOOKUP(A792,入力シート❷!A:C,3,FALSE)="A推薦(単願)","A推薦","")</f>
        <v/>
      </c>
      <c r="F792" s="253" t="str">
        <f>IF(VLOOKUP(A792,入力シート❷!A:C,3,FALSE)="B推薦(併願)","B推薦","")</f>
        <v/>
      </c>
      <c r="G792" s="253" t="str">
        <f>IF(VLOOKUP(A792,入力シート❷!A:C,3,FALSE)="C推薦(第一志望)","C推薦","")</f>
        <v/>
      </c>
      <c r="H792" s="256" t="str">
        <f>IF(VLOOKUP(A792,入力シート❷!A:C,3,FALSE)="併願優遇","併願優遇","")</f>
        <v/>
      </c>
      <c r="I792" s="293" t="str">
        <f>IF(VLOOKUP(A792,入力シート❷!A:D,4,FALSE)="学業特待Ⅰ","学業特待Ⅰ","")</f>
        <v/>
      </c>
      <c r="J792" s="296" t="str">
        <f>IF(VLOOKUP(A792,入力シート❷!A:D,4,FALSE)="学業特待Ⅱ","学業特待Ⅱ","")</f>
        <v/>
      </c>
      <c r="K792" s="299" t="str">
        <f>IF(VLOOKUP(A792,入力シート❷!A:D,4,FALSE)="学業特待Ⅲ","学業特待Ⅲ","")</f>
        <v/>
      </c>
      <c r="L792" s="277" t="str">
        <f>IF(OR(VLOOKUP(A792,入力シート❷!A:I,7,FALSE)="",VLOOKUP(A792,入力シート❷!A:I,8,FALSE)=""),"入力シート❷に入力してください",VLOOKUP(A792,入力シート❷!A:I,7,FALSE)&amp;"　"&amp;VLOOKUP(A792,入力シート❷!A:I,8,FALSE))</f>
        <v>入力シート❷に入力してください</v>
      </c>
      <c r="M792" s="278"/>
      <c r="N792" s="268" t="str">
        <f>IF(VLOOKUP(A792,入力シート❷!A:I,9,FALSE)="","",IF(VLOOKUP(A792,入力シート❷!A:I,9,FALSE)="女","",VLOOKUP(A792,入力シート❷!A:I,9,FALSE)))</f>
        <v/>
      </c>
      <c r="O792" s="271" t="str">
        <f>IF(VLOOKUP(A792,入力シート❷!A:I,9,FALSE)="","",IF(VLOOKUP(A792,入力シート❷!A:I,9,FALSE)="男","",VLOOKUP(A792,入力シート❷!A:I,9,FALSE)))</f>
        <v/>
      </c>
      <c r="P792" s="159" t="s">
        <v>0</v>
      </c>
      <c r="Q792" s="159" t="s">
        <v>1</v>
      </c>
      <c r="R792" s="159" t="s">
        <v>2</v>
      </c>
      <c r="S792" s="159" t="s">
        <v>3</v>
      </c>
      <c r="T792" s="159" t="s">
        <v>6</v>
      </c>
      <c r="U792" s="159" t="s">
        <v>7</v>
      </c>
      <c r="V792" s="153" t="s">
        <v>8</v>
      </c>
      <c r="W792" s="138" t="str">
        <f>IF(VLOOKUP(A792,入力シート❷!A:U,19,FALSE)="","",VLOOKUP(A792,入力シート❷!A:U,19,FALSE))</f>
        <v/>
      </c>
      <c r="X792" s="87" t="str">
        <f>IF(VLOOKUP(A792,入力シート❷!A:AF,22,FALSE)="","",VLOOKUP(A792,入力シート❷!A:AF,22,FALSE))</f>
        <v/>
      </c>
      <c r="Y792" s="66" t="str">
        <f>IF(VLOOKUP(A792,入力シート❷!A:AF,23,FALSE)="","",VLOOKUP(A792,入力シート❷!A:AF,23,FALSE))</f>
        <v/>
      </c>
      <c r="Z792" s="66" t="str">
        <f>IF(VLOOKUP(A792,入力シート❷!A:AF,24,FALSE)="","",VLOOKUP(A792,入力シート❷!A:AF,24,FALSE))</f>
        <v/>
      </c>
      <c r="AA792" s="66" t="str">
        <f>IF(VLOOKUP(A792,入力シート❷!A:AF,25,FALSE)="","",VLOOKUP(A792,入力シート❷!A:AF,25,FALSE))</f>
        <v/>
      </c>
      <c r="AB792" s="66" t="str">
        <f>IF(VLOOKUP(A792,入力シート❷!A:AF,26,FALSE)="","",VLOOKUP(A792,入力シート❷!A:AF,26,FALSE))</f>
        <v/>
      </c>
      <c r="AC792" s="77" t="str">
        <f>IF(VLOOKUP(A792,入力シート❷!A:AF,27,FALSE)="","",VLOOKUP(A792,入力シート❷!A:AF,27,FALSE))</f>
        <v/>
      </c>
      <c r="AD792" s="81" t="str">
        <f>IF(VLOOKUP(A792,入力シート❷!A:AG,33,FALSE)="","必要な場合、入力シート❷に入力してください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必要な場合、入力シート❷に入力してください",VLOOKUP(A792,入力シート❷!A:AG,33,FALSE))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792" s="81"/>
      <c r="AF792" s="81"/>
      <c r="AG792" s="82"/>
      <c r="AH792" s="164" t="s">
        <v>15</v>
      </c>
    </row>
    <row r="793" spans="1:34" ht="6" customHeight="1" thickBot="1">
      <c r="A793" s="249"/>
      <c r="B793" s="294"/>
      <c r="C793" s="297"/>
      <c r="D793" s="300"/>
      <c r="E793" s="251"/>
      <c r="F793" s="254"/>
      <c r="G793" s="254"/>
      <c r="H793" s="257"/>
      <c r="I793" s="294"/>
      <c r="J793" s="297"/>
      <c r="K793" s="300"/>
      <c r="L793" s="279"/>
      <c r="M793" s="280"/>
      <c r="N793" s="269"/>
      <c r="O793" s="272"/>
      <c r="P793" s="115"/>
      <c r="Q793" s="115"/>
      <c r="R793" s="115"/>
      <c r="S793" s="115"/>
      <c r="T793" s="115"/>
      <c r="U793" s="115"/>
      <c r="V793" s="124"/>
      <c r="W793" s="121"/>
      <c r="X793" s="75"/>
      <c r="Y793" s="67"/>
      <c r="Z793" s="67"/>
      <c r="AA793" s="67"/>
      <c r="AB793" s="67"/>
      <c r="AC793" s="78"/>
      <c r="AD793" s="83"/>
      <c r="AE793" s="83"/>
      <c r="AF793" s="83"/>
      <c r="AG793" s="84"/>
      <c r="AH793" s="165"/>
    </row>
    <row r="794" spans="1:34" ht="6" customHeight="1" thickBot="1">
      <c r="A794" s="249"/>
      <c r="B794" s="294"/>
      <c r="C794" s="297"/>
      <c r="D794" s="300"/>
      <c r="E794" s="251"/>
      <c r="F794" s="254"/>
      <c r="G794" s="254"/>
      <c r="H794" s="257"/>
      <c r="I794" s="294"/>
      <c r="J794" s="297"/>
      <c r="K794" s="300"/>
      <c r="L794" s="279"/>
      <c r="M794" s="280"/>
      <c r="N794" s="269"/>
      <c r="O794" s="272"/>
      <c r="P794" s="107" t="str">
        <f>IF(VLOOKUP(A792,入力シート❷!A:U,10,FALSE)="","",VLOOKUP(A792,入力シート❷!A:U,10,FALSE))</f>
        <v/>
      </c>
      <c r="Q794" s="107" t="str">
        <f>IF(VLOOKUP(A792,入力シート❷!A:U,11,FALSE)="","",VLOOKUP(A792,入力シート❷!A:U,11,FALSE))</f>
        <v/>
      </c>
      <c r="R794" s="107" t="str">
        <f>IF(VLOOKUP(A792,入力シート❷!A:U,12,FALSE)="","",VLOOKUP(A792,入力シート❷!A:U,12,FALSE))</f>
        <v/>
      </c>
      <c r="S794" s="107" t="str">
        <f>IF(VLOOKUP(A792,入力シート❷!A:U,13,FALSE)="","",VLOOKUP(A792,入力シート❷!A:U,13,FALSE))</f>
        <v/>
      </c>
      <c r="T794" s="107" t="str">
        <f>IF(VLOOKUP(A792,入力シート❷!A:U,18,FALSE)="","",VLOOKUP(A792,入力シート❷!A:U,18,FALSE))</f>
        <v/>
      </c>
      <c r="U794" s="107" t="str">
        <f>IF(SUM(P794:T794)=0,"",SUM(P794:T794))</f>
        <v/>
      </c>
      <c r="V794" s="124"/>
      <c r="W794" s="121"/>
      <c r="X794" s="75"/>
      <c r="Y794" s="67"/>
      <c r="Z794" s="67"/>
      <c r="AA794" s="67"/>
      <c r="AB794" s="67"/>
      <c r="AC794" s="78"/>
      <c r="AD794" s="83"/>
      <c r="AE794" s="83"/>
      <c r="AF794" s="83"/>
      <c r="AG794" s="84"/>
      <c r="AH794" s="165"/>
    </row>
    <row r="795" spans="1:34" ht="6" customHeight="1" thickBot="1">
      <c r="A795" s="249"/>
      <c r="B795" s="294"/>
      <c r="C795" s="297"/>
      <c r="D795" s="300"/>
      <c r="E795" s="251"/>
      <c r="F795" s="254"/>
      <c r="G795" s="254"/>
      <c r="H795" s="257"/>
      <c r="I795" s="294"/>
      <c r="J795" s="297"/>
      <c r="K795" s="300"/>
      <c r="L795" s="281"/>
      <c r="M795" s="282"/>
      <c r="N795" s="270"/>
      <c r="O795" s="273"/>
      <c r="P795" s="107"/>
      <c r="Q795" s="107"/>
      <c r="R795" s="107"/>
      <c r="S795" s="107"/>
      <c r="T795" s="107"/>
      <c r="U795" s="107"/>
      <c r="V795" s="154"/>
      <c r="W795" s="139"/>
      <c r="X795" s="75"/>
      <c r="Y795" s="67"/>
      <c r="Z795" s="67"/>
      <c r="AA795" s="67"/>
      <c r="AB795" s="67"/>
      <c r="AC795" s="78"/>
      <c r="AD795" s="83"/>
      <c r="AE795" s="83"/>
      <c r="AF795" s="83"/>
      <c r="AG795" s="84"/>
      <c r="AH795" s="166"/>
    </row>
    <row r="796" spans="1:34" ht="6" customHeight="1" thickBot="1">
      <c r="A796" s="249"/>
      <c r="B796" s="294"/>
      <c r="C796" s="297"/>
      <c r="D796" s="300"/>
      <c r="E796" s="251"/>
      <c r="F796" s="254"/>
      <c r="G796" s="254"/>
      <c r="H796" s="257"/>
      <c r="I796" s="294"/>
      <c r="J796" s="297"/>
      <c r="K796" s="300"/>
      <c r="L796" s="259" t="str">
        <f>IF(OR(VLOOKUP(A792,入力シート❷!A:I,5,FALSE)="",VLOOKUP(A792,入力シート❷!A:I,6,FALSE)=""),"入力シート❷に入力してください",VLOOKUP(A792,入力シート❷!A:I,5,FALSE)&amp;"　"&amp;VLOOKUP(A792,入力シート❷!A:I,6,FALSE))</f>
        <v>入力シート❷に入力してください</v>
      </c>
      <c r="M796" s="260"/>
      <c r="N796" s="260"/>
      <c r="O796" s="261"/>
      <c r="P796" s="107"/>
      <c r="Q796" s="107"/>
      <c r="R796" s="107"/>
      <c r="S796" s="107"/>
      <c r="T796" s="107"/>
      <c r="U796" s="107"/>
      <c r="V796" s="136" t="s">
        <v>9</v>
      </c>
      <c r="W796" s="128" t="str">
        <f>IF(VLOOKUP(A792,入力シート❷!A:U,20,FALSE)="","",VLOOKUP(A792,入力シート❷!A:U,20,FALSE))</f>
        <v/>
      </c>
      <c r="X796" s="75"/>
      <c r="Y796" s="67"/>
      <c r="Z796" s="67"/>
      <c r="AA796" s="67"/>
      <c r="AB796" s="67"/>
      <c r="AC796" s="78"/>
      <c r="AD796" s="83"/>
      <c r="AE796" s="83"/>
      <c r="AF796" s="83"/>
      <c r="AG796" s="84"/>
      <c r="AH796" s="167" t="s">
        <v>15</v>
      </c>
    </row>
    <row r="797" spans="1:34" ht="6" customHeight="1" thickBot="1">
      <c r="A797" s="249"/>
      <c r="B797" s="294"/>
      <c r="C797" s="297"/>
      <c r="D797" s="300"/>
      <c r="E797" s="251"/>
      <c r="F797" s="254"/>
      <c r="G797" s="254"/>
      <c r="H797" s="257"/>
      <c r="I797" s="294"/>
      <c r="J797" s="297"/>
      <c r="K797" s="300"/>
      <c r="L797" s="262"/>
      <c r="M797" s="263"/>
      <c r="N797" s="263"/>
      <c r="O797" s="264"/>
      <c r="P797" s="113"/>
      <c r="Q797" s="113"/>
      <c r="R797" s="113"/>
      <c r="S797" s="113"/>
      <c r="T797" s="113"/>
      <c r="U797" s="113"/>
      <c r="V797" s="124"/>
      <c r="W797" s="121"/>
      <c r="X797" s="75"/>
      <c r="Y797" s="67"/>
      <c r="Z797" s="67"/>
      <c r="AA797" s="67"/>
      <c r="AB797" s="67"/>
      <c r="AC797" s="78"/>
      <c r="AD797" s="83"/>
      <c r="AE797" s="83"/>
      <c r="AF797" s="83"/>
      <c r="AG797" s="84"/>
      <c r="AH797" s="165"/>
    </row>
    <row r="798" spans="1:34" ht="6" customHeight="1" thickBot="1">
      <c r="A798" s="249"/>
      <c r="B798" s="294"/>
      <c r="C798" s="297"/>
      <c r="D798" s="300"/>
      <c r="E798" s="251"/>
      <c r="F798" s="254"/>
      <c r="G798" s="254"/>
      <c r="H798" s="257"/>
      <c r="I798" s="294"/>
      <c r="J798" s="297"/>
      <c r="K798" s="300"/>
      <c r="L798" s="262"/>
      <c r="M798" s="263"/>
      <c r="N798" s="263"/>
      <c r="O798" s="264"/>
      <c r="P798" s="114" t="s">
        <v>4</v>
      </c>
      <c r="Q798" s="114" t="s">
        <v>5</v>
      </c>
      <c r="R798" s="114" t="s">
        <v>11</v>
      </c>
      <c r="S798" s="114" t="s">
        <v>12</v>
      </c>
      <c r="T798" s="126" t="s">
        <v>15</v>
      </c>
      <c r="U798" s="16"/>
      <c r="V798" s="124"/>
      <c r="W798" s="121"/>
      <c r="X798" s="75" t="str">
        <f>IF(VLOOKUP(A792,入力シート❷!A:AF,28,FALSE)="","",VLOOKUP(A792,入力シート❷!A:AF,28,FALSE))</f>
        <v/>
      </c>
      <c r="Y798" s="67" t="str">
        <f>IF(VLOOKUP(A792,入力シート❷!A:AF,29,FALSE)="","",VLOOKUP(A792,入力シート❷!A:AF,29,FALSE))</f>
        <v/>
      </c>
      <c r="Z798" s="67" t="str">
        <f>IF(VLOOKUP(A792,入力シート❷!A:AF,30,FALSE)="","",VLOOKUP(A792,入力シート❷!A:AF,30,FALSE))</f>
        <v/>
      </c>
      <c r="AA798" s="67" t="str">
        <f>IF(VLOOKUP(A792,入力シート❷!A:AF,31,FALSE)="","",VLOOKUP(A792,入力シート❷!A:AF,31,FALSE))</f>
        <v/>
      </c>
      <c r="AB798" s="67" t="str">
        <f>IF(VLOOKUP(A792,入力シート❷!A:AF,32,FALSE)="","",VLOOKUP(A792,入力シート❷!A:AF,32,FALSE))</f>
        <v/>
      </c>
      <c r="AC798" s="69"/>
      <c r="AD798" s="83"/>
      <c r="AE798" s="83"/>
      <c r="AF798" s="83"/>
      <c r="AG798" s="84"/>
      <c r="AH798" s="165"/>
    </row>
    <row r="799" spans="1:34" ht="6" customHeight="1" thickBot="1">
      <c r="A799" s="249"/>
      <c r="B799" s="294"/>
      <c r="C799" s="297"/>
      <c r="D799" s="300"/>
      <c r="E799" s="251"/>
      <c r="F799" s="254"/>
      <c r="G799" s="254"/>
      <c r="H799" s="257"/>
      <c r="I799" s="294"/>
      <c r="J799" s="297"/>
      <c r="K799" s="300"/>
      <c r="L799" s="262"/>
      <c r="M799" s="263"/>
      <c r="N799" s="263"/>
      <c r="O799" s="264"/>
      <c r="P799" s="115"/>
      <c r="Q799" s="115"/>
      <c r="R799" s="115"/>
      <c r="S799" s="115"/>
      <c r="T799" s="127"/>
      <c r="U799" s="17"/>
      <c r="V799" s="137"/>
      <c r="W799" s="129"/>
      <c r="X799" s="75"/>
      <c r="Y799" s="67"/>
      <c r="Z799" s="67"/>
      <c r="AA799" s="67"/>
      <c r="AB799" s="67"/>
      <c r="AC799" s="69"/>
      <c r="AD799" s="83"/>
      <c r="AE799" s="83"/>
      <c r="AF799" s="83"/>
      <c r="AG799" s="84"/>
      <c r="AH799" s="166"/>
    </row>
    <row r="800" spans="1:34" ht="6" customHeight="1" thickBot="1">
      <c r="A800" s="249"/>
      <c r="B800" s="294"/>
      <c r="C800" s="297"/>
      <c r="D800" s="300"/>
      <c r="E800" s="251"/>
      <c r="F800" s="254"/>
      <c r="G800" s="254"/>
      <c r="H800" s="257"/>
      <c r="I800" s="294"/>
      <c r="J800" s="297"/>
      <c r="K800" s="300"/>
      <c r="L800" s="262"/>
      <c r="M800" s="263"/>
      <c r="N800" s="263"/>
      <c r="O800" s="264"/>
      <c r="P800" s="107" t="str">
        <f>IF(VLOOKUP(A792,入力シート❷!A:U,14,FALSE)="","",VLOOKUP(A792,入力シート❷!A:U,14,FALSE))</f>
        <v/>
      </c>
      <c r="Q800" s="107" t="str">
        <f>IF(VLOOKUP(A792,入力シート❷!A:U,15,FALSE)="","",VLOOKUP(A792,入力シート❷!A:U,15,FALSE))</f>
        <v/>
      </c>
      <c r="R800" s="107" t="str">
        <f>IF(VLOOKUP(A792,入力シート❷!A:U,16,FALSE)="","",VLOOKUP(A792,入力シート❷!A:U,16,FALSE))</f>
        <v/>
      </c>
      <c r="S800" s="107" t="str">
        <f>IF(VLOOKUP(A792,入力シート❷!A:U,17,FALSE)="","",VLOOKUP(A792,入力シート❷!A:U,17,FALSE))</f>
        <v/>
      </c>
      <c r="T800" s="127"/>
      <c r="U800" s="17"/>
      <c r="V800" s="123" t="s">
        <v>10</v>
      </c>
      <c r="W800" s="120" t="str">
        <f>IF(VLOOKUP(A792,入力シート❷!A:U,21,FALSE)="","",VLOOKUP(A792,入力シート❷!A:U,21,FALSE))</f>
        <v/>
      </c>
      <c r="X800" s="75"/>
      <c r="Y800" s="67"/>
      <c r="Z800" s="67"/>
      <c r="AA800" s="67"/>
      <c r="AB800" s="67"/>
      <c r="AC800" s="69"/>
      <c r="AD800" s="83"/>
      <c r="AE800" s="83"/>
      <c r="AF800" s="83"/>
      <c r="AG800" s="84"/>
      <c r="AH800" s="167" t="s">
        <v>15</v>
      </c>
    </row>
    <row r="801" spans="1:34" ht="6" customHeight="1" thickBot="1">
      <c r="A801" s="249"/>
      <c r="B801" s="294"/>
      <c r="C801" s="297"/>
      <c r="D801" s="300"/>
      <c r="E801" s="251"/>
      <c r="F801" s="254"/>
      <c r="G801" s="254"/>
      <c r="H801" s="257"/>
      <c r="I801" s="294"/>
      <c r="J801" s="297"/>
      <c r="K801" s="300"/>
      <c r="L801" s="262"/>
      <c r="M801" s="263"/>
      <c r="N801" s="263"/>
      <c r="O801" s="264"/>
      <c r="P801" s="107"/>
      <c r="Q801" s="107"/>
      <c r="R801" s="107"/>
      <c r="S801" s="107"/>
      <c r="T801" s="111" t="str">
        <f>VLOOKUP(A792,■■■!A:BN,66)</f>
        <v/>
      </c>
      <c r="U801" s="118">
        <f>VLOOKUP(A792,■■■!A:BA,53)</f>
        <v>0</v>
      </c>
      <c r="V801" s="124"/>
      <c r="W801" s="121"/>
      <c r="X801" s="75"/>
      <c r="Y801" s="67"/>
      <c r="Z801" s="67"/>
      <c r="AA801" s="67"/>
      <c r="AB801" s="67"/>
      <c r="AC801" s="69"/>
      <c r="AD801" s="83"/>
      <c r="AE801" s="83"/>
      <c r="AF801" s="83"/>
      <c r="AG801" s="84"/>
      <c r="AH801" s="165"/>
    </row>
    <row r="802" spans="1:34" ht="6" customHeight="1" thickBot="1">
      <c r="A802" s="249"/>
      <c r="B802" s="294"/>
      <c r="C802" s="297"/>
      <c r="D802" s="300"/>
      <c r="E802" s="251"/>
      <c r="F802" s="254"/>
      <c r="G802" s="254"/>
      <c r="H802" s="257"/>
      <c r="I802" s="294"/>
      <c r="J802" s="297"/>
      <c r="K802" s="300"/>
      <c r="L802" s="262"/>
      <c r="M802" s="263"/>
      <c r="N802" s="263"/>
      <c r="O802" s="264"/>
      <c r="P802" s="107"/>
      <c r="Q802" s="107"/>
      <c r="R802" s="107"/>
      <c r="S802" s="107"/>
      <c r="T802" s="111"/>
      <c r="U802" s="118"/>
      <c r="V802" s="124"/>
      <c r="W802" s="121"/>
      <c r="X802" s="75"/>
      <c r="Y802" s="67"/>
      <c r="Z802" s="67"/>
      <c r="AA802" s="67"/>
      <c r="AB802" s="67"/>
      <c r="AC802" s="69"/>
      <c r="AD802" s="83"/>
      <c r="AE802" s="83"/>
      <c r="AF802" s="83"/>
      <c r="AG802" s="84"/>
      <c r="AH802" s="165"/>
    </row>
    <row r="803" spans="1:34" ht="6" customHeight="1" thickBot="1">
      <c r="A803" s="249"/>
      <c r="B803" s="295"/>
      <c r="C803" s="298"/>
      <c r="D803" s="301"/>
      <c r="E803" s="252"/>
      <c r="F803" s="255"/>
      <c r="G803" s="255"/>
      <c r="H803" s="258"/>
      <c r="I803" s="295"/>
      <c r="J803" s="298"/>
      <c r="K803" s="301"/>
      <c r="L803" s="265"/>
      <c r="M803" s="266"/>
      <c r="N803" s="266"/>
      <c r="O803" s="267"/>
      <c r="P803" s="108"/>
      <c r="Q803" s="108"/>
      <c r="R803" s="108"/>
      <c r="S803" s="108"/>
      <c r="T803" s="112"/>
      <c r="U803" s="119"/>
      <c r="V803" s="125"/>
      <c r="W803" s="122"/>
      <c r="X803" s="76"/>
      <c r="Y803" s="68"/>
      <c r="Z803" s="68"/>
      <c r="AA803" s="68"/>
      <c r="AB803" s="68"/>
      <c r="AC803" s="70"/>
      <c r="AD803" s="85"/>
      <c r="AE803" s="85"/>
      <c r="AF803" s="85"/>
      <c r="AG803" s="86"/>
      <c r="AH803" s="168"/>
    </row>
    <row r="804" spans="1:34" ht="6" customHeight="1" thickBot="1">
      <c r="A804" s="249">
        <v>44</v>
      </c>
      <c r="B804" s="293" t="str">
        <f>IF(VLOOKUP(A804,入力シート❷!A:B,2,FALSE)="ハイパーコース","ハイパー","")</f>
        <v/>
      </c>
      <c r="C804" s="296" t="str">
        <f>IF(VLOOKUP(A804,入力シート❷!A:B,2,FALSE)="アドバンストコース","アドバンスト","")</f>
        <v/>
      </c>
      <c r="D804" s="299" t="str">
        <f>IF(VLOOKUP(A804,入力シート❷!A:B,2,FALSE)="アグレッシブコース","アグレッシブ","")</f>
        <v/>
      </c>
      <c r="E804" s="250" t="str">
        <f>IF(VLOOKUP(A804,入力シート❷!A:C,3,FALSE)="A推薦(単願)","A推薦","")</f>
        <v/>
      </c>
      <c r="F804" s="253" t="str">
        <f>IF(VLOOKUP(A804,入力シート❷!A:C,3,FALSE)="B推薦(併願)","B推薦","")</f>
        <v/>
      </c>
      <c r="G804" s="253" t="str">
        <f>IF(VLOOKUP(A804,入力シート❷!A:C,3,FALSE)="C推薦(第一志望)","C推薦","")</f>
        <v/>
      </c>
      <c r="H804" s="256" t="str">
        <f>IF(VLOOKUP(A804,入力シート❷!A:C,3,FALSE)="併願優遇","併願優遇","")</f>
        <v/>
      </c>
      <c r="I804" s="293" t="str">
        <f>IF(VLOOKUP(A804,入力シート❷!A:D,4,FALSE)="学業特待Ⅰ","学業特待Ⅰ","")</f>
        <v/>
      </c>
      <c r="J804" s="296" t="str">
        <f>IF(VLOOKUP(A804,入力シート❷!A:D,4,FALSE)="学業特待Ⅱ","学業特待Ⅱ","")</f>
        <v/>
      </c>
      <c r="K804" s="299" t="str">
        <f>IF(VLOOKUP(A804,入力シート❷!A:D,4,FALSE)="学業特待Ⅲ","学業特待Ⅲ","")</f>
        <v/>
      </c>
      <c r="L804" s="277" t="str">
        <f>IF(OR(VLOOKUP(A804,入力シート❷!A:I,7,FALSE)="",VLOOKUP(A804,入力シート❷!A:I,8,FALSE)=""),"入力シート❷に入力してください",VLOOKUP(A804,入力シート❷!A:I,7,FALSE)&amp;"　"&amp;VLOOKUP(A804,入力シート❷!A:I,8,FALSE))</f>
        <v>入力シート❷に入力してください</v>
      </c>
      <c r="M804" s="278"/>
      <c r="N804" s="268" t="str">
        <f>IF(VLOOKUP(A804,入力シート❷!A:I,9,FALSE)="","",IF(VLOOKUP(A804,入力シート❷!A:I,9,FALSE)="女","",VLOOKUP(A804,入力シート❷!A:I,9,FALSE)))</f>
        <v/>
      </c>
      <c r="O804" s="271" t="str">
        <f>IF(VLOOKUP(A804,入力シート❷!A:I,9,FALSE)="","",IF(VLOOKUP(A804,入力シート❷!A:I,9,FALSE)="男","",VLOOKUP(A804,入力シート❷!A:I,9,FALSE)))</f>
        <v/>
      </c>
      <c r="P804" s="159" t="s">
        <v>0</v>
      </c>
      <c r="Q804" s="159" t="s">
        <v>1</v>
      </c>
      <c r="R804" s="159" t="s">
        <v>2</v>
      </c>
      <c r="S804" s="159" t="s">
        <v>3</v>
      </c>
      <c r="T804" s="159" t="s">
        <v>6</v>
      </c>
      <c r="U804" s="159" t="s">
        <v>7</v>
      </c>
      <c r="V804" s="153" t="s">
        <v>8</v>
      </c>
      <c r="W804" s="138" t="str">
        <f>IF(VLOOKUP(A804,入力シート❷!A:U,19,FALSE)="","",VLOOKUP(A804,入力シート❷!A:U,19,FALSE))</f>
        <v/>
      </c>
      <c r="X804" s="87" t="str">
        <f>IF(VLOOKUP(A804,入力シート❷!A:AF,22,FALSE)="","",VLOOKUP(A804,入力シート❷!A:AF,22,FALSE))</f>
        <v/>
      </c>
      <c r="Y804" s="66" t="str">
        <f>IF(VLOOKUP(A804,入力シート❷!A:AF,23,FALSE)="","",VLOOKUP(A804,入力シート❷!A:AF,23,FALSE))</f>
        <v/>
      </c>
      <c r="Z804" s="66" t="str">
        <f>IF(VLOOKUP(A804,入力シート❷!A:AF,24,FALSE)="","",VLOOKUP(A804,入力シート❷!A:AF,24,FALSE))</f>
        <v/>
      </c>
      <c r="AA804" s="66" t="str">
        <f>IF(VLOOKUP(A804,入力シート❷!A:AF,25,FALSE)="","",VLOOKUP(A804,入力シート❷!A:AF,25,FALSE))</f>
        <v/>
      </c>
      <c r="AB804" s="66" t="str">
        <f>IF(VLOOKUP(A804,入力シート❷!A:AF,26,FALSE)="","",VLOOKUP(A804,入力シート❷!A:AF,26,FALSE))</f>
        <v/>
      </c>
      <c r="AC804" s="77" t="str">
        <f>IF(VLOOKUP(A804,入力シート❷!A:AF,27,FALSE)="","",VLOOKUP(A804,入力シート❷!A:AF,27,FALSE))</f>
        <v/>
      </c>
      <c r="AD804" s="81" t="str">
        <f>IF(VLOOKUP(A804,入力シート❷!A:AG,33,FALSE)="","必要な場合、入力シート❷に入力してください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必要な場合、入力シート❷に入力してください",VLOOKUP(A804,入力シート❷!A:AG,33,FALSE))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04" s="81"/>
      <c r="AF804" s="81"/>
      <c r="AG804" s="82"/>
      <c r="AH804" s="164" t="s">
        <v>15</v>
      </c>
    </row>
    <row r="805" spans="1:34" ht="6" customHeight="1" thickBot="1">
      <c r="A805" s="249"/>
      <c r="B805" s="294"/>
      <c r="C805" s="297"/>
      <c r="D805" s="300"/>
      <c r="E805" s="251"/>
      <c r="F805" s="254"/>
      <c r="G805" s="254"/>
      <c r="H805" s="257"/>
      <c r="I805" s="294"/>
      <c r="J805" s="297"/>
      <c r="K805" s="300"/>
      <c r="L805" s="279"/>
      <c r="M805" s="280"/>
      <c r="N805" s="269"/>
      <c r="O805" s="272"/>
      <c r="P805" s="115"/>
      <c r="Q805" s="115"/>
      <c r="R805" s="115"/>
      <c r="S805" s="115"/>
      <c r="T805" s="115"/>
      <c r="U805" s="115"/>
      <c r="V805" s="124"/>
      <c r="W805" s="121"/>
      <c r="X805" s="75"/>
      <c r="Y805" s="67"/>
      <c r="Z805" s="67"/>
      <c r="AA805" s="67"/>
      <c r="AB805" s="67"/>
      <c r="AC805" s="78"/>
      <c r="AD805" s="83"/>
      <c r="AE805" s="83"/>
      <c r="AF805" s="83"/>
      <c r="AG805" s="84"/>
      <c r="AH805" s="165"/>
    </row>
    <row r="806" spans="1:34" ht="6" customHeight="1" thickBot="1">
      <c r="A806" s="249"/>
      <c r="B806" s="294"/>
      <c r="C806" s="297"/>
      <c r="D806" s="300"/>
      <c r="E806" s="251"/>
      <c r="F806" s="254"/>
      <c r="G806" s="254"/>
      <c r="H806" s="257"/>
      <c r="I806" s="294"/>
      <c r="J806" s="297"/>
      <c r="K806" s="300"/>
      <c r="L806" s="279"/>
      <c r="M806" s="280"/>
      <c r="N806" s="269"/>
      <c r="O806" s="272"/>
      <c r="P806" s="107" t="str">
        <f>IF(VLOOKUP(A804,入力シート❷!A:U,10,FALSE)="","",VLOOKUP(A804,入力シート❷!A:U,10,FALSE))</f>
        <v/>
      </c>
      <c r="Q806" s="107" t="str">
        <f>IF(VLOOKUP(A804,入力シート❷!A:U,11,FALSE)="","",VLOOKUP(A804,入力シート❷!A:U,11,FALSE))</f>
        <v/>
      </c>
      <c r="R806" s="107" t="str">
        <f>IF(VLOOKUP(A804,入力シート❷!A:U,12,FALSE)="","",VLOOKUP(A804,入力シート❷!A:U,12,FALSE))</f>
        <v/>
      </c>
      <c r="S806" s="107" t="str">
        <f>IF(VLOOKUP(A804,入力シート❷!A:U,13,FALSE)="","",VLOOKUP(A804,入力シート❷!A:U,13,FALSE))</f>
        <v/>
      </c>
      <c r="T806" s="107" t="str">
        <f>IF(VLOOKUP(A804,入力シート❷!A:U,18,FALSE)="","",VLOOKUP(A804,入力シート❷!A:U,18,FALSE))</f>
        <v/>
      </c>
      <c r="U806" s="107" t="str">
        <f>IF(SUM(P806:T806)=0,"",SUM(P806:T806))</f>
        <v/>
      </c>
      <c r="V806" s="124"/>
      <c r="W806" s="121"/>
      <c r="X806" s="75"/>
      <c r="Y806" s="67"/>
      <c r="Z806" s="67"/>
      <c r="AA806" s="67"/>
      <c r="AB806" s="67"/>
      <c r="AC806" s="78"/>
      <c r="AD806" s="83"/>
      <c r="AE806" s="83"/>
      <c r="AF806" s="83"/>
      <c r="AG806" s="84"/>
      <c r="AH806" s="165"/>
    </row>
    <row r="807" spans="1:34" ht="6" customHeight="1" thickBot="1">
      <c r="A807" s="249"/>
      <c r="B807" s="294"/>
      <c r="C807" s="297"/>
      <c r="D807" s="300"/>
      <c r="E807" s="251"/>
      <c r="F807" s="254"/>
      <c r="G807" s="254"/>
      <c r="H807" s="257"/>
      <c r="I807" s="294"/>
      <c r="J807" s="297"/>
      <c r="K807" s="300"/>
      <c r="L807" s="281"/>
      <c r="M807" s="282"/>
      <c r="N807" s="270"/>
      <c r="O807" s="273"/>
      <c r="P807" s="107"/>
      <c r="Q807" s="107"/>
      <c r="R807" s="107"/>
      <c r="S807" s="107"/>
      <c r="T807" s="107"/>
      <c r="U807" s="107"/>
      <c r="V807" s="154"/>
      <c r="W807" s="139"/>
      <c r="X807" s="75"/>
      <c r="Y807" s="67"/>
      <c r="Z807" s="67"/>
      <c r="AA807" s="67"/>
      <c r="AB807" s="67"/>
      <c r="AC807" s="78"/>
      <c r="AD807" s="83"/>
      <c r="AE807" s="83"/>
      <c r="AF807" s="83"/>
      <c r="AG807" s="84"/>
      <c r="AH807" s="166"/>
    </row>
    <row r="808" spans="1:34" ht="6" customHeight="1" thickBot="1">
      <c r="A808" s="249"/>
      <c r="B808" s="294"/>
      <c r="C808" s="297"/>
      <c r="D808" s="300"/>
      <c r="E808" s="251"/>
      <c r="F808" s="254"/>
      <c r="G808" s="254"/>
      <c r="H808" s="257"/>
      <c r="I808" s="294"/>
      <c r="J808" s="297"/>
      <c r="K808" s="300"/>
      <c r="L808" s="259" t="str">
        <f>IF(OR(VLOOKUP(A804,入力シート❷!A:I,5,FALSE)="",VLOOKUP(A804,入力シート❷!A:I,6,FALSE)=""),"入力シート❷に入力してください",VLOOKUP(A804,入力シート❷!A:I,5,FALSE)&amp;"　"&amp;VLOOKUP(A804,入力シート❷!A:I,6,FALSE))</f>
        <v>入力シート❷に入力してください</v>
      </c>
      <c r="M808" s="260"/>
      <c r="N808" s="260"/>
      <c r="O808" s="261"/>
      <c r="P808" s="107"/>
      <c r="Q808" s="107"/>
      <c r="R808" s="107"/>
      <c r="S808" s="107"/>
      <c r="T808" s="107"/>
      <c r="U808" s="107"/>
      <c r="V808" s="136" t="s">
        <v>9</v>
      </c>
      <c r="W808" s="128" t="str">
        <f>IF(VLOOKUP(A804,入力シート❷!A:U,20,FALSE)="","",VLOOKUP(A804,入力シート❷!A:U,20,FALSE))</f>
        <v/>
      </c>
      <c r="X808" s="75"/>
      <c r="Y808" s="67"/>
      <c r="Z808" s="67"/>
      <c r="AA808" s="67"/>
      <c r="AB808" s="67"/>
      <c r="AC808" s="78"/>
      <c r="AD808" s="83"/>
      <c r="AE808" s="83"/>
      <c r="AF808" s="83"/>
      <c r="AG808" s="84"/>
      <c r="AH808" s="167" t="s">
        <v>15</v>
      </c>
    </row>
    <row r="809" spans="1:34" ht="6" customHeight="1" thickBot="1">
      <c r="A809" s="249"/>
      <c r="B809" s="294"/>
      <c r="C809" s="297"/>
      <c r="D809" s="300"/>
      <c r="E809" s="251"/>
      <c r="F809" s="254"/>
      <c r="G809" s="254"/>
      <c r="H809" s="257"/>
      <c r="I809" s="294"/>
      <c r="J809" s="297"/>
      <c r="K809" s="300"/>
      <c r="L809" s="262"/>
      <c r="M809" s="263"/>
      <c r="N809" s="263"/>
      <c r="O809" s="264"/>
      <c r="P809" s="113"/>
      <c r="Q809" s="113"/>
      <c r="R809" s="113"/>
      <c r="S809" s="113"/>
      <c r="T809" s="113"/>
      <c r="U809" s="113"/>
      <c r="V809" s="124"/>
      <c r="W809" s="121"/>
      <c r="X809" s="75"/>
      <c r="Y809" s="67"/>
      <c r="Z809" s="67"/>
      <c r="AA809" s="67"/>
      <c r="AB809" s="67"/>
      <c r="AC809" s="78"/>
      <c r="AD809" s="83"/>
      <c r="AE809" s="83"/>
      <c r="AF809" s="83"/>
      <c r="AG809" s="84"/>
      <c r="AH809" s="165"/>
    </row>
    <row r="810" spans="1:34" ht="6" customHeight="1" thickBot="1">
      <c r="A810" s="249"/>
      <c r="B810" s="294"/>
      <c r="C810" s="297"/>
      <c r="D810" s="300"/>
      <c r="E810" s="251"/>
      <c r="F810" s="254"/>
      <c r="G810" s="254"/>
      <c r="H810" s="257"/>
      <c r="I810" s="294"/>
      <c r="J810" s="297"/>
      <c r="K810" s="300"/>
      <c r="L810" s="262"/>
      <c r="M810" s="263"/>
      <c r="N810" s="263"/>
      <c r="O810" s="264"/>
      <c r="P810" s="114" t="s">
        <v>4</v>
      </c>
      <c r="Q810" s="114" t="s">
        <v>5</v>
      </c>
      <c r="R810" s="114" t="s">
        <v>11</v>
      </c>
      <c r="S810" s="114" t="s">
        <v>12</v>
      </c>
      <c r="T810" s="126" t="s">
        <v>15</v>
      </c>
      <c r="U810" s="16"/>
      <c r="V810" s="124"/>
      <c r="W810" s="121"/>
      <c r="X810" s="75" t="str">
        <f>IF(VLOOKUP(A804,入力シート❷!A:AF,28,FALSE)="","",VLOOKUP(A804,入力シート❷!A:AF,28,FALSE))</f>
        <v/>
      </c>
      <c r="Y810" s="67" t="str">
        <f>IF(VLOOKUP(A804,入力シート❷!A:AF,29,FALSE)="","",VLOOKUP(A804,入力シート❷!A:AF,29,FALSE))</f>
        <v/>
      </c>
      <c r="Z810" s="67" t="str">
        <f>IF(VLOOKUP(A804,入力シート❷!A:AF,30,FALSE)="","",VLOOKUP(A804,入力シート❷!A:AF,30,FALSE))</f>
        <v/>
      </c>
      <c r="AA810" s="67" t="str">
        <f>IF(VLOOKUP(A804,入力シート❷!A:AF,31,FALSE)="","",VLOOKUP(A804,入力シート❷!A:AF,31,FALSE))</f>
        <v/>
      </c>
      <c r="AB810" s="67" t="str">
        <f>IF(VLOOKUP(A804,入力シート❷!A:AF,32,FALSE)="","",VLOOKUP(A804,入力シート❷!A:AF,32,FALSE))</f>
        <v/>
      </c>
      <c r="AC810" s="69"/>
      <c r="AD810" s="83"/>
      <c r="AE810" s="83"/>
      <c r="AF810" s="83"/>
      <c r="AG810" s="84"/>
      <c r="AH810" s="165"/>
    </row>
    <row r="811" spans="1:34" ht="6" customHeight="1" thickBot="1">
      <c r="A811" s="249"/>
      <c r="B811" s="294"/>
      <c r="C811" s="297"/>
      <c r="D811" s="300"/>
      <c r="E811" s="251"/>
      <c r="F811" s="254"/>
      <c r="G811" s="254"/>
      <c r="H811" s="257"/>
      <c r="I811" s="294"/>
      <c r="J811" s="297"/>
      <c r="K811" s="300"/>
      <c r="L811" s="262"/>
      <c r="M811" s="263"/>
      <c r="N811" s="263"/>
      <c r="O811" s="264"/>
      <c r="P811" s="115"/>
      <c r="Q811" s="115"/>
      <c r="R811" s="115"/>
      <c r="S811" s="115"/>
      <c r="T811" s="127"/>
      <c r="U811" s="17"/>
      <c r="V811" s="137"/>
      <c r="W811" s="129"/>
      <c r="X811" s="75"/>
      <c r="Y811" s="67"/>
      <c r="Z811" s="67"/>
      <c r="AA811" s="67"/>
      <c r="AB811" s="67"/>
      <c r="AC811" s="69"/>
      <c r="AD811" s="83"/>
      <c r="AE811" s="83"/>
      <c r="AF811" s="83"/>
      <c r="AG811" s="84"/>
      <c r="AH811" s="166"/>
    </row>
    <row r="812" spans="1:34" ht="6" customHeight="1" thickBot="1">
      <c r="A812" s="249"/>
      <c r="B812" s="294"/>
      <c r="C812" s="297"/>
      <c r="D812" s="300"/>
      <c r="E812" s="251"/>
      <c r="F812" s="254"/>
      <c r="G812" s="254"/>
      <c r="H812" s="257"/>
      <c r="I812" s="294"/>
      <c r="J812" s="297"/>
      <c r="K812" s="300"/>
      <c r="L812" s="262"/>
      <c r="M812" s="263"/>
      <c r="N812" s="263"/>
      <c r="O812" s="264"/>
      <c r="P812" s="107" t="str">
        <f>IF(VLOOKUP(A804,入力シート❷!A:U,14,FALSE)="","",VLOOKUP(A804,入力シート❷!A:U,14,FALSE))</f>
        <v/>
      </c>
      <c r="Q812" s="107" t="str">
        <f>IF(VLOOKUP(A804,入力シート❷!A:U,15,FALSE)="","",VLOOKUP(A804,入力シート❷!A:U,15,FALSE))</f>
        <v/>
      </c>
      <c r="R812" s="107" t="str">
        <f>IF(VLOOKUP(A804,入力シート❷!A:U,16,FALSE)="","",VLOOKUP(A804,入力シート❷!A:U,16,FALSE))</f>
        <v/>
      </c>
      <c r="S812" s="107" t="str">
        <f>IF(VLOOKUP(A804,入力シート❷!A:U,17,FALSE)="","",VLOOKUP(A804,入力シート❷!A:U,17,FALSE))</f>
        <v/>
      </c>
      <c r="T812" s="127"/>
      <c r="U812" s="17"/>
      <c r="V812" s="123" t="s">
        <v>10</v>
      </c>
      <c r="W812" s="120" t="str">
        <f>IF(VLOOKUP(A804,入力シート❷!A:U,21,FALSE)="","",VLOOKUP(A804,入力シート❷!A:U,21,FALSE))</f>
        <v/>
      </c>
      <c r="X812" s="75"/>
      <c r="Y812" s="67"/>
      <c r="Z812" s="67"/>
      <c r="AA812" s="67"/>
      <c r="AB812" s="67"/>
      <c r="AC812" s="69"/>
      <c r="AD812" s="83"/>
      <c r="AE812" s="83"/>
      <c r="AF812" s="83"/>
      <c r="AG812" s="84"/>
      <c r="AH812" s="167" t="s">
        <v>15</v>
      </c>
    </row>
    <row r="813" spans="1:34" ht="6" customHeight="1" thickBot="1">
      <c r="A813" s="249"/>
      <c r="B813" s="294"/>
      <c r="C813" s="297"/>
      <c r="D813" s="300"/>
      <c r="E813" s="251"/>
      <c r="F813" s="254"/>
      <c r="G813" s="254"/>
      <c r="H813" s="257"/>
      <c r="I813" s="294"/>
      <c r="J813" s="297"/>
      <c r="K813" s="300"/>
      <c r="L813" s="262"/>
      <c r="M813" s="263"/>
      <c r="N813" s="263"/>
      <c r="O813" s="264"/>
      <c r="P813" s="107"/>
      <c r="Q813" s="107"/>
      <c r="R813" s="107"/>
      <c r="S813" s="107"/>
      <c r="T813" s="111" t="str">
        <f>VLOOKUP(A804,■■■!A:BN,66)</f>
        <v/>
      </c>
      <c r="U813" s="118">
        <f>VLOOKUP(A804,■■■!A:BA,53)</f>
        <v>0</v>
      </c>
      <c r="V813" s="124"/>
      <c r="W813" s="121"/>
      <c r="X813" s="75"/>
      <c r="Y813" s="67"/>
      <c r="Z813" s="67"/>
      <c r="AA813" s="67"/>
      <c r="AB813" s="67"/>
      <c r="AC813" s="69"/>
      <c r="AD813" s="83"/>
      <c r="AE813" s="83"/>
      <c r="AF813" s="83"/>
      <c r="AG813" s="84"/>
      <c r="AH813" s="165"/>
    </row>
    <row r="814" spans="1:34" ht="6" customHeight="1" thickBot="1">
      <c r="A814" s="249"/>
      <c r="B814" s="294"/>
      <c r="C814" s="297"/>
      <c r="D814" s="300"/>
      <c r="E814" s="251"/>
      <c r="F814" s="254"/>
      <c r="G814" s="254"/>
      <c r="H814" s="257"/>
      <c r="I814" s="294"/>
      <c r="J814" s="297"/>
      <c r="K814" s="300"/>
      <c r="L814" s="262"/>
      <c r="M814" s="263"/>
      <c r="N814" s="263"/>
      <c r="O814" s="264"/>
      <c r="P814" s="107"/>
      <c r="Q814" s="107"/>
      <c r="R814" s="107"/>
      <c r="S814" s="107"/>
      <c r="T814" s="111"/>
      <c r="U814" s="118"/>
      <c r="V814" s="124"/>
      <c r="W814" s="121"/>
      <c r="X814" s="75"/>
      <c r="Y814" s="67"/>
      <c r="Z814" s="67"/>
      <c r="AA814" s="67"/>
      <c r="AB814" s="67"/>
      <c r="AC814" s="69"/>
      <c r="AD814" s="83"/>
      <c r="AE814" s="83"/>
      <c r="AF814" s="83"/>
      <c r="AG814" s="84"/>
      <c r="AH814" s="165"/>
    </row>
    <row r="815" spans="1:34" ht="6" customHeight="1" thickBot="1">
      <c r="A815" s="249"/>
      <c r="B815" s="295"/>
      <c r="C815" s="298"/>
      <c r="D815" s="301"/>
      <c r="E815" s="252"/>
      <c r="F815" s="255"/>
      <c r="G815" s="255"/>
      <c r="H815" s="258"/>
      <c r="I815" s="295"/>
      <c r="J815" s="298"/>
      <c r="K815" s="301"/>
      <c r="L815" s="265"/>
      <c r="M815" s="266"/>
      <c r="N815" s="266"/>
      <c r="O815" s="267"/>
      <c r="P815" s="108"/>
      <c r="Q815" s="108"/>
      <c r="R815" s="108"/>
      <c r="S815" s="108"/>
      <c r="T815" s="112"/>
      <c r="U815" s="119"/>
      <c r="V815" s="125"/>
      <c r="W815" s="122"/>
      <c r="X815" s="76"/>
      <c r="Y815" s="68"/>
      <c r="Z815" s="68"/>
      <c r="AA815" s="68"/>
      <c r="AB815" s="68"/>
      <c r="AC815" s="70"/>
      <c r="AD815" s="85"/>
      <c r="AE815" s="85"/>
      <c r="AF815" s="85"/>
      <c r="AG815" s="86"/>
      <c r="AH815" s="168"/>
    </row>
    <row r="816" spans="1:34" ht="6" customHeight="1" thickBot="1">
      <c r="A816" s="249">
        <v>45</v>
      </c>
      <c r="B816" s="293" t="str">
        <f>IF(VLOOKUP(A816,入力シート❷!A:B,2,FALSE)="ハイパーコース","ハイパー","")</f>
        <v/>
      </c>
      <c r="C816" s="296" t="str">
        <f>IF(VLOOKUP(A816,入力シート❷!A:B,2,FALSE)="アドバンストコース","アドバンスト","")</f>
        <v/>
      </c>
      <c r="D816" s="299" t="str">
        <f>IF(VLOOKUP(A816,入力シート❷!A:B,2,FALSE)="アグレッシブコース","アグレッシブ","")</f>
        <v/>
      </c>
      <c r="E816" s="250" t="str">
        <f>IF(VLOOKUP(A816,入力シート❷!A:C,3,FALSE)="A推薦(単願)","A推薦","")</f>
        <v/>
      </c>
      <c r="F816" s="253" t="str">
        <f>IF(VLOOKUP(A816,入力シート❷!A:C,3,FALSE)="B推薦(併願)","B推薦","")</f>
        <v/>
      </c>
      <c r="G816" s="253" t="str">
        <f>IF(VLOOKUP(A816,入力シート❷!A:C,3,FALSE)="C推薦(第一志望)","C推薦","")</f>
        <v/>
      </c>
      <c r="H816" s="256" t="str">
        <f>IF(VLOOKUP(A816,入力シート❷!A:C,3,FALSE)="併願優遇","併願優遇","")</f>
        <v/>
      </c>
      <c r="I816" s="293" t="str">
        <f>IF(VLOOKUP(A816,入力シート❷!A:D,4,FALSE)="学業特待Ⅰ","学業特待Ⅰ","")</f>
        <v/>
      </c>
      <c r="J816" s="296" t="str">
        <f>IF(VLOOKUP(A816,入力シート❷!A:D,4,FALSE)="学業特待Ⅱ","学業特待Ⅱ","")</f>
        <v/>
      </c>
      <c r="K816" s="299" t="str">
        <f>IF(VLOOKUP(A816,入力シート❷!A:D,4,FALSE)="学業特待Ⅲ","学業特待Ⅲ","")</f>
        <v/>
      </c>
      <c r="L816" s="277" t="str">
        <f>IF(OR(VLOOKUP(A816,入力シート❷!A:I,7,FALSE)="",VLOOKUP(A816,入力シート❷!A:I,8,FALSE)=""),"入力シート❷に入力してください",VLOOKUP(A816,入力シート❷!A:I,7,FALSE)&amp;"　"&amp;VLOOKUP(A816,入力シート❷!A:I,8,FALSE))</f>
        <v>入力シート❷に入力してください</v>
      </c>
      <c r="M816" s="278"/>
      <c r="N816" s="268" t="str">
        <f>IF(VLOOKUP(A816,入力シート❷!A:I,9,FALSE)="","",IF(VLOOKUP(A816,入力シート❷!A:I,9,FALSE)="女","",VLOOKUP(A816,入力シート❷!A:I,9,FALSE)))</f>
        <v/>
      </c>
      <c r="O816" s="271" t="str">
        <f>IF(VLOOKUP(A816,入力シート❷!A:I,9,FALSE)="","",IF(VLOOKUP(A816,入力シート❷!A:I,9,FALSE)="男","",VLOOKUP(A816,入力シート❷!A:I,9,FALSE)))</f>
        <v/>
      </c>
      <c r="P816" s="159" t="s">
        <v>0</v>
      </c>
      <c r="Q816" s="159" t="s">
        <v>1</v>
      </c>
      <c r="R816" s="159" t="s">
        <v>2</v>
      </c>
      <c r="S816" s="159" t="s">
        <v>3</v>
      </c>
      <c r="T816" s="159" t="s">
        <v>6</v>
      </c>
      <c r="U816" s="159" t="s">
        <v>7</v>
      </c>
      <c r="V816" s="153" t="s">
        <v>8</v>
      </c>
      <c r="W816" s="138" t="str">
        <f>IF(VLOOKUP(A816,入力シート❷!A:U,19,FALSE)="","",VLOOKUP(A816,入力シート❷!A:U,19,FALSE))</f>
        <v/>
      </c>
      <c r="X816" s="87" t="str">
        <f>IF(VLOOKUP(A816,入力シート❷!A:AF,22,FALSE)="","",VLOOKUP(A816,入力シート❷!A:AF,22,FALSE))</f>
        <v/>
      </c>
      <c r="Y816" s="66" t="str">
        <f>IF(VLOOKUP(A816,入力シート❷!A:AF,23,FALSE)="","",VLOOKUP(A816,入力シート❷!A:AF,23,FALSE))</f>
        <v/>
      </c>
      <c r="Z816" s="66" t="str">
        <f>IF(VLOOKUP(A816,入力シート❷!A:AF,24,FALSE)="","",VLOOKUP(A816,入力シート❷!A:AF,24,FALSE))</f>
        <v/>
      </c>
      <c r="AA816" s="66" t="str">
        <f>IF(VLOOKUP(A816,入力シート❷!A:AF,25,FALSE)="","",VLOOKUP(A816,入力シート❷!A:AF,25,FALSE))</f>
        <v/>
      </c>
      <c r="AB816" s="66" t="str">
        <f>IF(VLOOKUP(A816,入力シート❷!A:AF,26,FALSE)="","",VLOOKUP(A816,入力シート❷!A:AF,26,FALSE))</f>
        <v/>
      </c>
      <c r="AC816" s="77" t="str">
        <f>IF(VLOOKUP(A816,入力シート❷!A:AF,27,FALSE)="","",VLOOKUP(A816,入力シート❷!A:AF,27,FALSE))</f>
        <v/>
      </c>
      <c r="AD816" s="81" t="str">
        <f>IF(VLOOKUP(A816,入力シート❷!A:AG,33,FALSE)="","必要な場合、入力シート❷に入力してください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必要な場合、入力シート❷に入力してください",VLOOKUP(A816,入力シート❷!A:AG,33,FALSE))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16" s="81"/>
      <c r="AF816" s="81"/>
      <c r="AG816" s="82"/>
      <c r="AH816" s="164" t="s">
        <v>15</v>
      </c>
    </row>
    <row r="817" spans="1:34" ht="6" customHeight="1" thickBot="1">
      <c r="A817" s="249"/>
      <c r="B817" s="294"/>
      <c r="C817" s="297"/>
      <c r="D817" s="300"/>
      <c r="E817" s="251"/>
      <c r="F817" s="254"/>
      <c r="G817" s="254"/>
      <c r="H817" s="257"/>
      <c r="I817" s="294"/>
      <c r="J817" s="297"/>
      <c r="K817" s="300"/>
      <c r="L817" s="279"/>
      <c r="M817" s="280"/>
      <c r="N817" s="269"/>
      <c r="O817" s="272"/>
      <c r="P817" s="115"/>
      <c r="Q817" s="115"/>
      <c r="R817" s="115"/>
      <c r="S817" s="115"/>
      <c r="T817" s="115"/>
      <c r="U817" s="115"/>
      <c r="V817" s="124"/>
      <c r="W817" s="121"/>
      <c r="X817" s="75"/>
      <c r="Y817" s="67"/>
      <c r="Z817" s="67"/>
      <c r="AA817" s="67"/>
      <c r="AB817" s="67"/>
      <c r="AC817" s="78"/>
      <c r="AD817" s="83"/>
      <c r="AE817" s="83"/>
      <c r="AF817" s="83"/>
      <c r="AG817" s="84"/>
      <c r="AH817" s="165"/>
    </row>
    <row r="818" spans="1:34" ht="6" customHeight="1" thickBot="1">
      <c r="A818" s="249"/>
      <c r="B818" s="294"/>
      <c r="C818" s="297"/>
      <c r="D818" s="300"/>
      <c r="E818" s="251"/>
      <c r="F818" s="254"/>
      <c r="G818" s="254"/>
      <c r="H818" s="257"/>
      <c r="I818" s="294"/>
      <c r="J818" s="297"/>
      <c r="K818" s="300"/>
      <c r="L818" s="279"/>
      <c r="M818" s="280"/>
      <c r="N818" s="269"/>
      <c r="O818" s="272"/>
      <c r="P818" s="107" t="str">
        <f>IF(VLOOKUP(A816,入力シート❷!A:U,10,FALSE)="","",VLOOKUP(A816,入力シート❷!A:U,10,FALSE))</f>
        <v/>
      </c>
      <c r="Q818" s="107" t="str">
        <f>IF(VLOOKUP(A816,入力シート❷!A:U,11,FALSE)="","",VLOOKUP(A816,入力シート❷!A:U,11,FALSE))</f>
        <v/>
      </c>
      <c r="R818" s="107" t="str">
        <f>IF(VLOOKUP(A816,入力シート❷!A:U,12,FALSE)="","",VLOOKUP(A816,入力シート❷!A:U,12,FALSE))</f>
        <v/>
      </c>
      <c r="S818" s="107" t="str">
        <f>IF(VLOOKUP(A816,入力シート❷!A:U,13,FALSE)="","",VLOOKUP(A816,入力シート❷!A:U,13,FALSE))</f>
        <v/>
      </c>
      <c r="T818" s="107" t="str">
        <f>IF(VLOOKUP(A816,入力シート❷!A:U,18,FALSE)="","",VLOOKUP(A816,入力シート❷!A:U,18,FALSE))</f>
        <v/>
      </c>
      <c r="U818" s="107" t="str">
        <f>IF(SUM(P818:T818)=0,"",SUM(P818:T818))</f>
        <v/>
      </c>
      <c r="V818" s="124"/>
      <c r="W818" s="121"/>
      <c r="X818" s="75"/>
      <c r="Y818" s="67"/>
      <c r="Z818" s="67"/>
      <c r="AA818" s="67"/>
      <c r="AB818" s="67"/>
      <c r="AC818" s="78"/>
      <c r="AD818" s="83"/>
      <c r="AE818" s="83"/>
      <c r="AF818" s="83"/>
      <c r="AG818" s="84"/>
      <c r="AH818" s="165"/>
    </row>
    <row r="819" spans="1:34" ht="6" customHeight="1" thickBot="1">
      <c r="A819" s="249"/>
      <c r="B819" s="294"/>
      <c r="C819" s="297"/>
      <c r="D819" s="300"/>
      <c r="E819" s="251"/>
      <c r="F819" s="254"/>
      <c r="G819" s="254"/>
      <c r="H819" s="257"/>
      <c r="I819" s="294"/>
      <c r="J819" s="297"/>
      <c r="K819" s="300"/>
      <c r="L819" s="281"/>
      <c r="M819" s="282"/>
      <c r="N819" s="270"/>
      <c r="O819" s="273"/>
      <c r="P819" s="107"/>
      <c r="Q819" s="107"/>
      <c r="R819" s="107"/>
      <c r="S819" s="107"/>
      <c r="T819" s="107"/>
      <c r="U819" s="107"/>
      <c r="V819" s="154"/>
      <c r="W819" s="139"/>
      <c r="X819" s="75"/>
      <c r="Y819" s="67"/>
      <c r="Z819" s="67"/>
      <c r="AA819" s="67"/>
      <c r="AB819" s="67"/>
      <c r="AC819" s="78"/>
      <c r="AD819" s="83"/>
      <c r="AE819" s="83"/>
      <c r="AF819" s="83"/>
      <c r="AG819" s="84"/>
      <c r="AH819" s="166"/>
    </row>
    <row r="820" spans="1:34" ht="6" customHeight="1" thickBot="1">
      <c r="A820" s="249"/>
      <c r="B820" s="294"/>
      <c r="C820" s="297"/>
      <c r="D820" s="300"/>
      <c r="E820" s="251"/>
      <c r="F820" s="254"/>
      <c r="G820" s="254"/>
      <c r="H820" s="257"/>
      <c r="I820" s="294"/>
      <c r="J820" s="297"/>
      <c r="K820" s="300"/>
      <c r="L820" s="259" t="str">
        <f>IF(OR(VLOOKUP(A816,入力シート❷!A:I,5,FALSE)="",VLOOKUP(A816,入力シート❷!A:I,6,FALSE)=""),"入力シート❷に入力してください",VLOOKUP(A816,入力シート❷!A:I,5,FALSE)&amp;"　"&amp;VLOOKUP(A816,入力シート❷!A:I,6,FALSE))</f>
        <v>入力シート❷に入力してください</v>
      </c>
      <c r="M820" s="260"/>
      <c r="N820" s="260"/>
      <c r="O820" s="261"/>
      <c r="P820" s="107"/>
      <c r="Q820" s="107"/>
      <c r="R820" s="107"/>
      <c r="S820" s="107"/>
      <c r="T820" s="107"/>
      <c r="U820" s="107"/>
      <c r="V820" s="136" t="s">
        <v>9</v>
      </c>
      <c r="W820" s="128" t="str">
        <f>IF(VLOOKUP(A816,入力シート❷!A:U,20,FALSE)="","",VLOOKUP(A816,入力シート❷!A:U,20,FALSE))</f>
        <v/>
      </c>
      <c r="X820" s="75"/>
      <c r="Y820" s="67"/>
      <c r="Z820" s="67"/>
      <c r="AA820" s="67"/>
      <c r="AB820" s="67"/>
      <c r="AC820" s="78"/>
      <c r="AD820" s="83"/>
      <c r="AE820" s="83"/>
      <c r="AF820" s="83"/>
      <c r="AG820" s="84"/>
      <c r="AH820" s="167" t="s">
        <v>15</v>
      </c>
    </row>
    <row r="821" spans="1:34" ht="6" customHeight="1" thickBot="1">
      <c r="A821" s="249"/>
      <c r="B821" s="294"/>
      <c r="C821" s="297"/>
      <c r="D821" s="300"/>
      <c r="E821" s="251"/>
      <c r="F821" s="254"/>
      <c r="G821" s="254"/>
      <c r="H821" s="257"/>
      <c r="I821" s="294"/>
      <c r="J821" s="297"/>
      <c r="K821" s="300"/>
      <c r="L821" s="262"/>
      <c r="M821" s="263"/>
      <c r="N821" s="263"/>
      <c r="O821" s="264"/>
      <c r="P821" s="113"/>
      <c r="Q821" s="113"/>
      <c r="R821" s="113"/>
      <c r="S821" s="113"/>
      <c r="T821" s="113"/>
      <c r="U821" s="113"/>
      <c r="V821" s="124"/>
      <c r="W821" s="121"/>
      <c r="X821" s="75"/>
      <c r="Y821" s="67"/>
      <c r="Z821" s="67"/>
      <c r="AA821" s="67"/>
      <c r="AB821" s="67"/>
      <c r="AC821" s="78"/>
      <c r="AD821" s="83"/>
      <c r="AE821" s="83"/>
      <c r="AF821" s="83"/>
      <c r="AG821" s="84"/>
      <c r="AH821" s="165"/>
    </row>
    <row r="822" spans="1:34" ht="6" customHeight="1" thickBot="1">
      <c r="A822" s="249"/>
      <c r="B822" s="294"/>
      <c r="C822" s="297"/>
      <c r="D822" s="300"/>
      <c r="E822" s="251"/>
      <c r="F822" s="254"/>
      <c r="G822" s="254"/>
      <c r="H822" s="257"/>
      <c r="I822" s="294"/>
      <c r="J822" s="297"/>
      <c r="K822" s="300"/>
      <c r="L822" s="262"/>
      <c r="M822" s="263"/>
      <c r="N822" s="263"/>
      <c r="O822" s="264"/>
      <c r="P822" s="114" t="s">
        <v>4</v>
      </c>
      <c r="Q822" s="114" t="s">
        <v>5</v>
      </c>
      <c r="R822" s="114" t="s">
        <v>11</v>
      </c>
      <c r="S822" s="114" t="s">
        <v>12</v>
      </c>
      <c r="T822" s="126" t="s">
        <v>15</v>
      </c>
      <c r="U822" s="16"/>
      <c r="V822" s="124"/>
      <c r="W822" s="121"/>
      <c r="X822" s="75" t="str">
        <f>IF(VLOOKUP(A816,入力シート❷!A:AF,28,FALSE)="","",VLOOKUP(A816,入力シート❷!A:AF,28,FALSE))</f>
        <v/>
      </c>
      <c r="Y822" s="67" t="str">
        <f>IF(VLOOKUP(A816,入力シート❷!A:AF,29,FALSE)="","",VLOOKUP(A816,入力シート❷!A:AF,29,FALSE))</f>
        <v/>
      </c>
      <c r="Z822" s="67" t="str">
        <f>IF(VLOOKUP(A816,入力シート❷!A:AF,30,FALSE)="","",VLOOKUP(A816,入力シート❷!A:AF,30,FALSE))</f>
        <v/>
      </c>
      <c r="AA822" s="67" t="str">
        <f>IF(VLOOKUP(A816,入力シート❷!A:AF,31,FALSE)="","",VLOOKUP(A816,入力シート❷!A:AF,31,FALSE))</f>
        <v/>
      </c>
      <c r="AB822" s="67" t="str">
        <f>IF(VLOOKUP(A816,入力シート❷!A:AF,32,FALSE)="","",VLOOKUP(A816,入力シート❷!A:AF,32,FALSE))</f>
        <v/>
      </c>
      <c r="AC822" s="69"/>
      <c r="AD822" s="83"/>
      <c r="AE822" s="83"/>
      <c r="AF822" s="83"/>
      <c r="AG822" s="84"/>
      <c r="AH822" s="165"/>
    </row>
    <row r="823" spans="1:34" ht="6" customHeight="1" thickBot="1">
      <c r="A823" s="249"/>
      <c r="B823" s="294"/>
      <c r="C823" s="297"/>
      <c r="D823" s="300"/>
      <c r="E823" s="251"/>
      <c r="F823" s="254"/>
      <c r="G823" s="254"/>
      <c r="H823" s="257"/>
      <c r="I823" s="294"/>
      <c r="J823" s="297"/>
      <c r="K823" s="300"/>
      <c r="L823" s="262"/>
      <c r="M823" s="263"/>
      <c r="N823" s="263"/>
      <c r="O823" s="264"/>
      <c r="P823" s="115"/>
      <c r="Q823" s="115"/>
      <c r="R823" s="115"/>
      <c r="S823" s="115"/>
      <c r="T823" s="127"/>
      <c r="U823" s="17"/>
      <c r="V823" s="137"/>
      <c r="W823" s="129"/>
      <c r="X823" s="75"/>
      <c r="Y823" s="67"/>
      <c r="Z823" s="67"/>
      <c r="AA823" s="67"/>
      <c r="AB823" s="67"/>
      <c r="AC823" s="69"/>
      <c r="AD823" s="83"/>
      <c r="AE823" s="83"/>
      <c r="AF823" s="83"/>
      <c r="AG823" s="84"/>
      <c r="AH823" s="166"/>
    </row>
    <row r="824" spans="1:34" ht="6" customHeight="1" thickBot="1">
      <c r="A824" s="249"/>
      <c r="B824" s="294"/>
      <c r="C824" s="297"/>
      <c r="D824" s="300"/>
      <c r="E824" s="251"/>
      <c r="F824" s="254"/>
      <c r="G824" s="254"/>
      <c r="H824" s="257"/>
      <c r="I824" s="294"/>
      <c r="J824" s="297"/>
      <c r="K824" s="300"/>
      <c r="L824" s="262"/>
      <c r="M824" s="263"/>
      <c r="N824" s="263"/>
      <c r="O824" s="264"/>
      <c r="P824" s="107" t="str">
        <f>IF(VLOOKUP(A816,入力シート❷!A:U,14,FALSE)="","",VLOOKUP(A816,入力シート❷!A:U,14,FALSE))</f>
        <v/>
      </c>
      <c r="Q824" s="107" t="str">
        <f>IF(VLOOKUP(A816,入力シート❷!A:U,15,FALSE)="","",VLOOKUP(A816,入力シート❷!A:U,15,FALSE))</f>
        <v/>
      </c>
      <c r="R824" s="107" t="str">
        <f>IF(VLOOKUP(A816,入力シート❷!A:U,16,FALSE)="","",VLOOKUP(A816,入力シート❷!A:U,16,FALSE))</f>
        <v/>
      </c>
      <c r="S824" s="107" t="str">
        <f>IF(VLOOKUP(A816,入力シート❷!A:U,17,FALSE)="","",VLOOKUP(A816,入力シート❷!A:U,17,FALSE))</f>
        <v/>
      </c>
      <c r="T824" s="127"/>
      <c r="U824" s="17"/>
      <c r="V824" s="123" t="s">
        <v>10</v>
      </c>
      <c r="W824" s="120" t="str">
        <f>IF(VLOOKUP(A816,入力シート❷!A:U,21,FALSE)="","",VLOOKUP(A816,入力シート❷!A:U,21,FALSE))</f>
        <v/>
      </c>
      <c r="X824" s="75"/>
      <c r="Y824" s="67"/>
      <c r="Z824" s="67"/>
      <c r="AA824" s="67"/>
      <c r="AB824" s="67"/>
      <c r="AC824" s="69"/>
      <c r="AD824" s="83"/>
      <c r="AE824" s="83"/>
      <c r="AF824" s="83"/>
      <c r="AG824" s="84"/>
      <c r="AH824" s="167" t="s">
        <v>15</v>
      </c>
    </row>
    <row r="825" spans="1:34" ht="6" customHeight="1" thickBot="1">
      <c r="A825" s="249"/>
      <c r="B825" s="294"/>
      <c r="C825" s="297"/>
      <c r="D825" s="300"/>
      <c r="E825" s="251"/>
      <c r="F825" s="254"/>
      <c r="G825" s="254"/>
      <c r="H825" s="257"/>
      <c r="I825" s="294"/>
      <c r="J825" s="297"/>
      <c r="K825" s="300"/>
      <c r="L825" s="262"/>
      <c r="M825" s="263"/>
      <c r="N825" s="263"/>
      <c r="O825" s="264"/>
      <c r="P825" s="107"/>
      <c r="Q825" s="107"/>
      <c r="R825" s="107"/>
      <c r="S825" s="107"/>
      <c r="T825" s="111" t="str">
        <f>VLOOKUP(A816,■■■!A:BN,66)</f>
        <v/>
      </c>
      <c r="U825" s="118">
        <f>VLOOKUP(A816,■■■!A:BA,53)</f>
        <v>0</v>
      </c>
      <c r="V825" s="124"/>
      <c r="W825" s="121"/>
      <c r="X825" s="75"/>
      <c r="Y825" s="67"/>
      <c r="Z825" s="67"/>
      <c r="AA825" s="67"/>
      <c r="AB825" s="67"/>
      <c r="AC825" s="69"/>
      <c r="AD825" s="83"/>
      <c r="AE825" s="83"/>
      <c r="AF825" s="83"/>
      <c r="AG825" s="84"/>
      <c r="AH825" s="165"/>
    </row>
    <row r="826" spans="1:34" ht="6" customHeight="1" thickBot="1">
      <c r="A826" s="249"/>
      <c r="B826" s="294"/>
      <c r="C826" s="297"/>
      <c r="D826" s="300"/>
      <c r="E826" s="251"/>
      <c r="F826" s="254"/>
      <c r="G826" s="254"/>
      <c r="H826" s="257"/>
      <c r="I826" s="294"/>
      <c r="J826" s="297"/>
      <c r="K826" s="300"/>
      <c r="L826" s="262"/>
      <c r="M826" s="263"/>
      <c r="N826" s="263"/>
      <c r="O826" s="264"/>
      <c r="P826" s="107"/>
      <c r="Q826" s="107"/>
      <c r="R826" s="107"/>
      <c r="S826" s="107"/>
      <c r="T826" s="111"/>
      <c r="U826" s="118"/>
      <c r="V826" s="124"/>
      <c r="W826" s="121"/>
      <c r="X826" s="75"/>
      <c r="Y826" s="67"/>
      <c r="Z826" s="67"/>
      <c r="AA826" s="67"/>
      <c r="AB826" s="67"/>
      <c r="AC826" s="69"/>
      <c r="AD826" s="83"/>
      <c r="AE826" s="83"/>
      <c r="AF826" s="83"/>
      <c r="AG826" s="84"/>
      <c r="AH826" s="165"/>
    </row>
    <row r="827" spans="1:34" ht="6" customHeight="1" thickBot="1">
      <c r="A827" s="249"/>
      <c r="B827" s="295"/>
      <c r="C827" s="298"/>
      <c r="D827" s="301"/>
      <c r="E827" s="252"/>
      <c r="F827" s="255"/>
      <c r="G827" s="255"/>
      <c r="H827" s="258"/>
      <c r="I827" s="295"/>
      <c r="J827" s="298"/>
      <c r="K827" s="301"/>
      <c r="L827" s="265"/>
      <c r="M827" s="266"/>
      <c r="N827" s="266"/>
      <c r="O827" s="267"/>
      <c r="P827" s="108"/>
      <c r="Q827" s="108"/>
      <c r="R827" s="108"/>
      <c r="S827" s="108"/>
      <c r="T827" s="112"/>
      <c r="U827" s="119"/>
      <c r="V827" s="125"/>
      <c r="W827" s="122"/>
      <c r="X827" s="76"/>
      <c r="Y827" s="68"/>
      <c r="Z827" s="68"/>
      <c r="AA827" s="68"/>
      <c r="AB827" s="68"/>
      <c r="AC827" s="70"/>
      <c r="AD827" s="85"/>
      <c r="AE827" s="85"/>
      <c r="AF827" s="85"/>
      <c r="AG827" s="86"/>
      <c r="AH827" s="168"/>
    </row>
    <row r="828" spans="1:34" ht="6" customHeight="1">
      <c r="AF828" s="291"/>
      <c r="AG828" s="291"/>
      <c r="AH828" s="291"/>
    </row>
    <row r="829" spans="1:34" ht="6" customHeight="1" thickBot="1">
      <c r="A829" s="332" t="s">
        <v>159</v>
      </c>
      <c r="B829" s="332"/>
      <c r="C829" s="332"/>
      <c r="D829" s="332"/>
      <c r="E829" s="332"/>
      <c r="F829" s="332"/>
      <c r="G829" s="332"/>
      <c r="H829" s="332"/>
      <c r="I829" s="332"/>
      <c r="J829" s="332"/>
      <c r="K829" s="332"/>
      <c r="L829" s="290" t="s">
        <v>16</v>
      </c>
      <c r="M829" s="302" t="str">
        <f>IF(入力シート❶!$B$1="","入力シート❶に入力",入力シート❶!$B$1)</f>
        <v>入力シート❶に入力</v>
      </c>
      <c r="N829" s="303"/>
      <c r="O829" s="304"/>
      <c r="P829" s="141" t="str">
        <f>IF(入力シート❶!$B$2="","入力シート❶に入力",入力シート❶!$B$2)</f>
        <v>入力シート❶に入力</v>
      </c>
      <c r="Q829" s="142"/>
      <c r="R829" s="142"/>
      <c r="S829" s="142"/>
      <c r="T829" s="142"/>
      <c r="U829" s="143"/>
      <c r="V829" s="140" t="s">
        <v>18</v>
      </c>
      <c r="W829" s="88" t="str">
        <f>IF(入力シート❶!$B$3="","入力シート❶に入力",入力シート❶!$B$3)</f>
        <v>入力シート❶に入力</v>
      </c>
      <c r="X829" s="88"/>
      <c r="Y829" s="88"/>
      <c r="Z829" s="88"/>
      <c r="AA829" s="88"/>
      <c r="AB829" s="88"/>
      <c r="AC829" s="88"/>
      <c r="AD829" s="88"/>
      <c r="AE829" s="88"/>
      <c r="AF829" s="292"/>
      <c r="AG829" s="292"/>
      <c r="AH829" s="292"/>
    </row>
    <row r="830" spans="1:34" ht="6" customHeight="1">
      <c r="A830" s="332"/>
      <c r="B830" s="332"/>
      <c r="C830" s="332"/>
      <c r="D830" s="332"/>
      <c r="E830" s="332"/>
      <c r="F830" s="332"/>
      <c r="G830" s="332"/>
      <c r="H830" s="332"/>
      <c r="I830" s="332"/>
      <c r="J830" s="332"/>
      <c r="K830" s="332"/>
      <c r="L830" s="290"/>
      <c r="M830" s="305"/>
      <c r="N830" s="79"/>
      <c r="O830" s="306"/>
      <c r="P830" s="144"/>
      <c r="Q830" s="140"/>
      <c r="R830" s="140"/>
      <c r="S830" s="140"/>
      <c r="T830" s="140"/>
      <c r="U830" s="145"/>
      <c r="V830" s="79"/>
      <c r="W830" s="88"/>
      <c r="X830" s="88"/>
      <c r="Y830" s="88"/>
      <c r="Z830" s="88"/>
      <c r="AA830" s="88"/>
      <c r="AB830" s="88"/>
      <c r="AC830" s="88"/>
      <c r="AD830" s="88"/>
      <c r="AE830" s="88"/>
      <c r="AG830" s="310" t="s">
        <v>19</v>
      </c>
      <c r="AH830" s="311"/>
    </row>
    <row r="831" spans="1:34" ht="6" customHeight="1">
      <c r="A831" s="332"/>
      <c r="B831" s="332"/>
      <c r="C831" s="332"/>
      <c r="D831" s="332"/>
      <c r="E831" s="332"/>
      <c r="F831" s="332"/>
      <c r="G831" s="332"/>
      <c r="H831" s="332"/>
      <c r="I831" s="332"/>
      <c r="J831" s="332"/>
      <c r="K831" s="332"/>
      <c r="L831" s="290"/>
      <c r="M831" s="305"/>
      <c r="N831" s="79"/>
      <c r="O831" s="306"/>
      <c r="P831" s="144"/>
      <c r="Q831" s="140"/>
      <c r="R831" s="140"/>
      <c r="S831" s="140"/>
      <c r="T831" s="140"/>
      <c r="U831" s="145"/>
      <c r="V831" s="79"/>
      <c r="W831" s="88"/>
      <c r="X831" s="88"/>
      <c r="Y831" s="88"/>
      <c r="Z831" s="88"/>
      <c r="AA831" s="88"/>
      <c r="AB831" s="88"/>
      <c r="AC831" s="88"/>
      <c r="AD831" s="88"/>
      <c r="AE831" s="88"/>
      <c r="AG831" s="312"/>
      <c r="AH831" s="313"/>
    </row>
    <row r="832" spans="1:34" ht="6" customHeight="1">
      <c r="A832" s="332"/>
      <c r="B832" s="332"/>
      <c r="C832" s="332"/>
      <c r="D832" s="332"/>
      <c r="E832" s="332"/>
      <c r="F832" s="332"/>
      <c r="G832" s="332"/>
      <c r="H832" s="332"/>
      <c r="I832" s="332"/>
      <c r="J832" s="332"/>
      <c r="K832" s="332"/>
      <c r="L832" s="290"/>
      <c r="M832" s="307"/>
      <c r="N832" s="308"/>
      <c r="O832" s="309"/>
      <c r="P832" s="146"/>
      <c r="Q832" s="147"/>
      <c r="R832" s="147"/>
      <c r="S832" s="147"/>
      <c r="T832" s="147"/>
      <c r="U832" s="148"/>
      <c r="V832" s="79"/>
      <c r="W832" s="88"/>
      <c r="X832" s="88"/>
      <c r="Y832" s="88"/>
      <c r="Z832" s="88"/>
      <c r="AA832" s="88"/>
      <c r="AB832" s="88"/>
      <c r="AC832" s="88"/>
      <c r="AD832" s="88"/>
      <c r="AE832" s="88"/>
      <c r="AG832" s="312"/>
      <c r="AH832" s="313"/>
    </row>
    <row r="833" spans="1:34" ht="6" customHeight="1">
      <c r="A833" s="332"/>
      <c r="B833" s="332"/>
      <c r="C833" s="332"/>
      <c r="D833" s="332"/>
      <c r="E833" s="332"/>
      <c r="F833" s="332"/>
      <c r="G833" s="332"/>
      <c r="H833" s="332"/>
      <c r="I833" s="332"/>
      <c r="J833" s="332"/>
      <c r="K833" s="332"/>
      <c r="L833" s="9"/>
      <c r="M833" s="9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29"/>
      <c r="AB833" s="35"/>
      <c r="AC833" s="10"/>
      <c r="AD833" s="10"/>
      <c r="AE833" s="10"/>
      <c r="AG833" s="312"/>
      <c r="AH833" s="313"/>
    </row>
    <row r="834" spans="1:34" ht="6" customHeight="1">
      <c r="A834" s="332"/>
      <c r="B834" s="332"/>
      <c r="C834" s="332"/>
      <c r="D834" s="332"/>
      <c r="E834" s="332"/>
      <c r="F834" s="332"/>
      <c r="G834" s="332"/>
      <c r="H834" s="332"/>
      <c r="I834" s="332"/>
      <c r="J834" s="332"/>
      <c r="K834" s="332"/>
      <c r="L834" s="290" t="s">
        <v>17</v>
      </c>
      <c r="M834" s="287" t="str">
        <f>IF(入力シート❶!$B$4="","入力シート❶に入力",入力シート❶!$B$4)</f>
        <v>入力シート❶に入力</v>
      </c>
      <c r="N834" s="287"/>
      <c r="O834" s="287"/>
      <c r="P834" s="287"/>
      <c r="Q834" s="288" t="s">
        <v>20</v>
      </c>
      <c r="R834" s="2"/>
      <c r="S834" s="2"/>
      <c r="T834" s="289" t="s">
        <v>40</v>
      </c>
      <c r="U834" s="289"/>
      <c r="V834" s="289"/>
      <c r="W834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834" s="316"/>
      <c r="Y834" s="316"/>
      <c r="Z834" s="316"/>
      <c r="AA834" s="316"/>
      <c r="AB834" s="316"/>
      <c r="AC834" s="316"/>
      <c r="AD834" s="3"/>
      <c r="AE834" s="3"/>
      <c r="AG834" s="312"/>
      <c r="AH834" s="313"/>
    </row>
    <row r="835" spans="1:34" ht="6" customHeight="1">
      <c r="A835" s="332"/>
      <c r="B835" s="332"/>
      <c r="C835" s="332"/>
      <c r="D835" s="332"/>
      <c r="E835" s="332"/>
      <c r="F835" s="332"/>
      <c r="G835" s="332"/>
      <c r="H835" s="332"/>
      <c r="I835" s="332"/>
      <c r="J835" s="332"/>
      <c r="K835" s="332"/>
      <c r="L835" s="290"/>
      <c r="M835" s="287"/>
      <c r="N835" s="287"/>
      <c r="O835" s="287"/>
      <c r="P835" s="287"/>
      <c r="Q835" s="288"/>
      <c r="R835" s="2"/>
      <c r="S835" s="2"/>
      <c r="T835" s="289"/>
      <c r="U835" s="289"/>
      <c r="V835" s="289"/>
      <c r="W835" s="316"/>
      <c r="X835" s="316"/>
      <c r="Y835" s="316"/>
      <c r="Z835" s="316"/>
      <c r="AA835" s="316"/>
      <c r="AB835" s="316"/>
      <c r="AC835" s="316"/>
      <c r="AD835" s="3"/>
      <c r="AE835" s="3"/>
      <c r="AG835" s="312"/>
      <c r="AH835" s="313"/>
    </row>
    <row r="836" spans="1:34" ht="6" customHeight="1">
      <c r="A836" s="332"/>
      <c r="B836" s="332"/>
      <c r="C836" s="332"/>
      <c r="D836" s="332"/>
      <c r="E836" s="332"/>
      <c r="F836" s="332"/>
      <c r="G836" s="332"/>
      <c r="H836" s="332"/>
      <c r="I836" s="332"/>
      <c r="J836" s="332"/>
      <c r="K836" s="332"/>
      <c r="L836" s="290"/>
      <c r="M836" s="287"/>
      <c r="N836" s="287"/>
      <c r="O836" s="287"/>
      <c r="P836" s="287"/>
      <c r="Q836" s="288"/>
      <c r="R836" s="2"/>
      <c r="S836" s="2"/>
      <c r="T836" s="289"/>
      <c r="U836" s="289"/>
      <c r="V836" s="289"/>
      <c r="W836" s="316"/>
      <c r="X836" s="316"/>
      <c r="Y836" s="316"/>
      <c r="Z836" s="316"/>
      <c r="AA836" s="316"/>
      <c r="AB836" s="316"/>
      <c r="AC836" s="316"/>
      <c r="AD836" s="3"/>
      <c r="AE836" s="3"/>
      <c r="AG836" s="312"/>
      <c r="AH836" s="313"/>
    </row>
    <row r="837" spans="1:34" ht="6" customHeight="1" thickBot="1">
      <c r="A837" s="332"/>
      <c r="B837" s="332"/>
      <c r="C837" s="332"/>
      <c r="D837" s="332"/>
      <c r="E837" s="332"/>
      <c r="F837" s="332"/>
      <c r="G837" s="332"/>
      <c r="H837" s="332"/>
      <c r="I837" s="332"/>
      <c r="J837" s="332"/>
      <c r="K837" s="332"/>
      <c r="L837" s="290"/>
      <c r="M837" s="287"/>
      <c r="N837" s="287"/>
      <c r="O837" s="287"/>
      <c r="P837" s="287"/>
      <c r="Q837" s="288"/>
      <c r="R837" s="2"/>
      <c r="S837" s="2"/>
      <c r="T837" s="289"/>
      <c r="U837" s="289"/>
      <c r="V837" s="289"/>
      <c r="W837" s="316"/>
      <c r="X837" s="316"/>
      <c r="Y837" s="316"/>
      <c r="Z837" s="316"/>
      <c r="AA837" s="316"/>
      <c r="AB837" s="316"/>
      <c r="AC837" s="316"/>
      <c r="AD837" s="3"/>
      <c r="AE837" s="3"/>
      <c r="AG837" s="314"/>
      <c r="AH837" s="315"/>
    </row>
    <row r="838" spans="1:34" ht="6" customHeight="1">
      <c r="A838" s="199" t="s">
        <v>117</v>
      </c>
      <c r="B838" s="199"/>
      <c r="C838" s="199"/>
      <c r="D838" s="199"/>
      <c r="E838" s="199"/>
      <c r="F838" s="199"/>
      <c r="G838" s="199"/>
      <c r="H838" s="199"/>
      <c r="I838" s="199"/>
      <c r="J838" s="199"/>
      <c r="K838" s="199"/>
      <c r="L838" s="199"/>
      <c r="M838" s="199"/>
      <c r="N838" s="199"/>
      <c r="O838" s="199"/>
      <c r="P838" s="199"/>
      <c r="Q838" s="199"/>
      <c r="R838" s="199"/>
      <c r="S838" s="201" t="s">
        <v>24</v>
      </c>
      <c r="T838" s="201"/>
      <c r="U838" s="201"/>
      <c r="V838" s="201"/>
      <c r="W838" s="201"/>
      <c r="X838" s="201"/>
      <c r="Y838" s="201"/>
      <c r="Z838" s="201"/>
      <c r="AA838" s="30"/>
      <c r="AB838" s="33"/>
      <c r="AC838" s="79" t="s">
        <v>22</v>
      </c>
      <c r="AD838" s="79"/>
      <c r="AE838" s="79"/>
      <c r="AF838" s="160" t="s">
        <v>23</v>
      </c>
      <c r="AG838" s="160"/>
      <c r="AH838" s="160"/>
    </row>
    <row r="839" spans="1:34" ht="6" customHeight="1">
      <c r="A839" s="199"/>
      <c r="B839" s="199"/>
      <c r="C839" s="199"/>
      <c r="D839" s="199"/>
      <c r="E839" s="199"/>
      <c r="F839" s="199"/>
      <c r="G839" s="199"/>
      <c r="H839" s="199"/>
      <c r="I839" s="199"/>
      <c r="J839" s="199"/>
      <c r="K839" s="199"/>
      <c r="L839" s="199"/>
      <c r="M839" s="199"/>
      <c r="N839" s="199"/>
      <c r="O839" s="199"/>
      <c r="P839" s="199"/>
      <c r="Q839" s="199"/>
      <c r="R839" s="199"/>
      <c r="S839" s="201"/>
      <c r="T839" s="201"/>
      <c r="U839" s="201"/>
      <c r="V839" s="201"/>
      <c r="W839" s="201"/>
      <c r="X839" s="201"/>
      <c r="Y839" s="201"/>
      <c r="Z839" s="201"/>
      <c r="AA839" s="30"/>
      <c r="AB839" s="33"/>
      <c r="AC839" s="79"/>
      <c r="AD839" s="79"/>
      <c r="AE839" s="79"/>
      <c r="AF839" s="160"/>
      <c r="AG839" s="160"/>
      <c r="AH839" s="160"/>
    </row>
    <row r="840" spans="1:34" ht="6" customHeight="1" thickBot="1">
      <c r="A840" s="200"/>
      <c r="B840" s="200"/>
      <c r="C840" s="200"/>
      <c r="D840" s="200"/>
      <c r="E840" s="200"/>
      <c r="F840" s="200"/>
      <c r="G840" s="200"/>
      <c r="H840" s="200"/>
      <c r="I840" s="200"/>
      <c r="J840" s="200"/>
      <c r="K840" s="200"/>
      <c r="L840" s="200"/>
      <c r="M840" s="200"/>
      <c r="N840" s="200"/>
      <c r="O840" s="200"/>
      <c r="P840" s="200"/>
      <c r="Q840" s="200"/>
      <c r="R840" s="200"/>
      <c r="S840" s="202"/>
      <c r="T840" s="202"/>
      <c r="U840" s="202"/>
      <c r="V840" s="202"/>
      <c r="W840" s="202"/>
      <c r="X840" s="202"/>
      <c r="Y840" s="202"/>
      <c r="Z840" s="202"/>
      <c r="AA840" s="31"/>
      <c r="AB840" s="34"/>
      <c r="AC840" s="80"/>
      <c r="AD840" s="80"/>
      <c r="AE840" s="80"/>
      <c r="AF840" s="161"/>
      <c r="AG840" s="161"/>
      <c r="AH840" s="161"/>
    </row>
    <row r="841" spans="1:34" ht="6" customHeight="1" thickBot="1">
      <c r="A841" s="203"/>
      <c r="B841" s="98" t="s">
        <v>57</v>
      </c>
      <c r="C841" s="99"/>
      <c r="D841" s="100"/>
      <c r="E841" s="204" t="s">
        <v>58</v>
      </c>
      <c r="F841" s="92"/>
      <c r="G841" s="92"/>
      <c r="H841" s="205"/>
      <c r="I841" s="98" t="s">
        <v>59</v>
      </c>
      <c r="J841" s="99"/>
      <c r="K841" s="100"/>
      <c r="L841" s="98" t="s">
        <v>60</v>
      </c>
      <c r="M841" s="207"/>
      <c r="N841" s="207"/>
      <c r="O841" s="189"/>
      <c r="P841" s="149" t="s">
        <v>61</v>
      </c>
      <c r="Q841" s="150"/>
      <c r="R841" s="150"/>
      <c r="S841" s="150"/>
      <c r="T841" s="150"/>
      <c r="U841" s="150"/>
      <c r="V841" s="98" t="s">
        <v>62</v>
      </c>
      <c r="W841" s="189"/>
      <c r="X841" s="98" t="s">
        <v>63</v>
      </c>
      <c r="Y841" s="99"/>
      <c r="Z841" s="99"/>
      <c r="AA841" s="99"/>
      <c r="AB841" s="99"/>
      <c r="AC841" s="100"/>
      <c r="AD841" s="98" t="s">
        <v>89</v>
      </c>
      <c r="AE841" s="99"/>
      <c r="AF841" s="99"/>
      <c r="AG841" s="100"/>
      <c r="AH841" s="169"/>
    </row>
    <row r="842" spans="1:34" ht="6" customHeight="1" thickBot="1">
      <c r="A842" s="203"/>
      <c r="B842" s="101"/>
      <c r="C842" s="102"/>
      <c r="D842" s="103"/>
      <c r="E842" s="89"/>
      <c r="F842" s="71"/>
      <c r="G842" s="71"/>
      <c r="H842" s="206"/>
      <c r="I842" s="101"/>
      <c r="J842" s="102"/>
      <c r="K842" s="103"/>
      <c r="L842" s="190"/>
      <c r="M842" s="208"/>
      <c r="N842" s="208"/>
      <c r="O842" s="191"/>
      <c r="P842" s="151"/>
      <c r="Q842" s="151"/>
      <c r="R842" s="151"/>
      <c r="S842" s="151"/>
      <c r="T842" s="151"/>
      <c r="U842" s="151"/>
      <c r="V842" s="190"/>
      <c r="W842" s="191"/>
      <c r="X842" s="101"/>
      <c r="Y842" s="102"/>
      <c r="Z842" s="102"/>
      <c r="AA842" s="102"/>
      <c r="AB842" s="102"/>
      <c r="AC842" s="103"/>
      <c r="AD842" s="101"/>
      <c r="AE842" s="102"/>
      <c r="AF842" s="102"/>
      <c r="AG842" s="103"/>
      <c r="AH842" s="170"/>
    </row>
    <row r="843" spans="1:34" ht="6" customHeight="1" thickBot="1">
      <c r="A843" s="203"/>
      <c r="B843" s="101"/>
      <c r="C843" s="102"/>
      <c r="D843" s="103"/>
      <c r="E843" s="89"/>
      <c r="F843" s="71"/>
      <c r="G843" s="71"/>
      <c r="H843" s="206"/>
      <c r="I843" s="101"/>
      <c r="J843" s="102"/>
      <c r="K843" s="103"/>
      <c r="L843" s="190"/>
      <c r="M843" s="208"/>
      <c r="N843" s="208"/>
      <c r="O843" s="191"/>
      <c r="P843" s="152"/>
      <c r="Q843" s="152"/>
      <c r="R843" s="152"/>
      <c r="S843" s="152"/>
      <c r="T843" s="152"/>
      <c r="U843" s="152"/>
      <c r="V843" s="190"/>
      <c r="W843" s="191"/>
      <c r="X843" s="101"/>
      <c r="Y843" s="102"/>
      <c r="Z843" s="102"/>
      <c r="AA843" s="102"/>
      <c r="AB843" s="102"/>
      <c r="AC843" s="103"/>
      <c r="AD843" s="101"/>
      <c r="AE843" s="102"/>
      <c r="AF843" s="102"/>
      <c r="AG843" s="103"/>
      <c r="AH843" s="170"/>
    </row>
    <row r="844" spans="1:34" ht="6" customHeight="1" thickBot="1">
      <c r="A844" s="203"/>
      <c r="B844" s="101"/>
      <c r="C844" s="102"/>
      <c r="D844" s="103"/>
      <c r="E844" s="89"/>
      <c r="F844" s="71"/>
      <c r="G844" s="71"/>
      <c r="H844" s="206"/>
      <c r="I844" s="101"/>
      <c r="J844" s="102"/>
      <c r="K844" s="103"/>
      <c r="L844" s="190"/>
      <c r="M844" s="208"/>
      <c r="N844" s="208"/>
      <c r="O844" s="191"/>
      <c r="P844" s="152"/>
      <c r="Q844" s="152"/>
      <c r="R844" s="152"/>
      <c r="S844" s="152"/>
      <c r="T844" s="152"/>
      <c r="U844" s="152"/>
      <c r="V844" s="190"/>
      <c r="W844" s="191"/>
      <c r="X844" s="101"/>
      <c r="Y844" s="102"/>
      <c r="Z844" s="102"/>
      <c r="AA844" s="102"/>
      <c r="AB844" s="102"/>
      <c r="AC844" s="103"/>
      <c r="AD844" s="101"/>
      <c r="AE844" s="102"/>
      <c r="AF844" s="102"/>
      <c r="AG844" s="103"/>
      <c r="AH844" s="170"/>
    </row>
    <row r="845" spans="1:34" ht="6" customHeight="1" thickBot="1">
      <c r="A845" s="203"/>
      <c r="B845" s="101"/>
      <c r="C845" s="102"/>
      <c r="D845" s="103"/>
      <c r="E845" s="89"/>
      <c r="F845" s="71"/>
      <c r="G845" s="71"/>
      <c r="H845" s="206"/>
      <c r="I845" s="101"/>
      <c r="J845" s="102"/>
      <c r="K845" s="103"/>
      <c r="L845" s="190"/>
      <c r="M845" s="208"/>
      <c r="N845" s="208"/>
      <c r="O845" s="191"/>
      <c r="P845" s="152"/>
      <c r="Q845" s="152"/>
      <c r="R845" s="152"/>
      <c r="S845" s="152"/>
      <c r="T845" s="152"/>
      <c r="U845" s="152"/>
      <c r="V845" s="190"/>
      <c r="W845" s="191"/>
      <c r="X845" s="101"/>
      <c r="Y845" s="102"/>
      <c r="Z845" s="102"/>
      <c r="AA845" s="102"/>
      <c r="AB845" s="102"/>
      <c r="AC845" s="103"/>
      <c r="AD845" s="101"/>
      <c r="AE845" s="102"/>
      <c r="AF845" s="102"/>
      <c r="AG845" s="103"/>
      <c r="AH845" s="170"/>
    </row>
    <row r="846" spans="1:34" ht="6" customHeight="1" thickBot="1">
      <c r="A846" s="203"/>
      <c r="B846" s="101"/>
      <c r="C846" s="102"/>
      <c r="D846" s="103"/>
      <c r="E846" s="178" t="s">
        <v>21</v>
      </c>
      <c r="F846" s="179"/>
      <c r="G846" s="180"/>
      <c r="H846" s="175" t="s">
        <v>107</v>
      </c>
      <c r="I846" s="101"/>
      <c r="J846" s="102"/>
      <c r="K846" s="103"/>
      <c r="L846" s="190"/>
      <c r="M846" s="208"/>
      <c r="N846" s="208"/>
      <c r="O846" s="191"/>
      <c r="P846" s="152"/>
      <c r="Q846" s="152"/>
      <c r="R846" s="152"/>
      <c r="S846" s="152"/>
      <c r="T846" s="152"/>
      <c r="U846" s="152"/>
      <c r="V846" s="190"/>
      <c r="W846" s="191"/>
      <c r="X846" s="101"/>
      <c r="Y846" s="102"/>
      <c r="Z846" s="102"/>
      <c r="AA846" s="102"/>
      <c r="AB846" s="102"/>
      <c r="AC846" s="103"/>
      <c r="AD846" s="101"/>
      <c r="AE846" s="102"/>
      <c r="AF846" s="102"/>
      <c r="AG846" s="103"/>
      <c r="AH846" s="170"/>
    </row>
    <row r="847" spans="1:34" ht="6" customHeight="1" thickBot="1">
      <c r="A847" s="203"/>
      <c r="B847" s="101"/>
      <c r="C847" s="102"/>
      <c r="D847" s="103"/>
      <c r="E847" s="181"/>
      <c r="F847" s="182"/>
      <c r="G847" s="183"/>
      <c r="H847" s="176"/>
      <c r="I847" s="101"/>
      <c r="J847" s="102"/>
      <c r="K847" s="103"/>
      <c r="L847" s="190"/>
      <c r="M847" s="208"/>
      <c r="N847" s="208"/>
      <c r="O847" s="191"/>
      <c r="P847" s="152"/>
      <c r="Q847" s="152"/>
      <c r="R847" s="152"/>
      <c r="S847" s="152"/>
      <c r="T847" s="152"/>
      <c r="U847" s="152"/>
      <c r="V847" s="190"/>
      <c r="W847" s="191"/>
      <c r="X847" s="101"/>
      <c r="Y847" s="102"/>
      <c r="Z847" s="102"/>
      <c r="AA847" s="102"/>
      <c r="AB847" s="102"/>
      <c r="AC847" s="103"/>
      <c r="AD847" s="101"/>
      <c r="AE847" s="102"/>
      <c r="AF847" s="102"/>
      <c r="AG847" s="103"/>
      <c r="AH847" s="170"/>
    </row>
    <row r="848" spans="1:34" ht="6" customHeight="1" thickBot="1">
      <c r="A848" s="203"/>
      <c r="B848" s="104"/>
      <c r="C848" s="105"/>
      <c r="D848" s="106"/>
      <c r="E848" s="184"/>
      <c r="F848" s="185"/>
      <c r="G848" s="186"/>
      <c r="H848" s="177"/>
      <c r="I848" s="104"/>
      <c r="J848" s="105"/>
      <c r="K848" s="106"/>
      <c r="L848" s="209"/>
      <c r="M848" s="210"/>
      <c r="N848" s="210"/>
      <c r="O848" s="211"/>
      <c r="P848" s="152"/>
      <c r="Q848" s="152"/>
      <c r="R848" s="152"/>
      <c r="S848" s="152"/>
      <c r="T848" s="152"/>
      <c r="U848" s="152"/>
      <c r="V848" s="190"/>
      <c r="W848" s="191"/>
      <c r="X848" s="104"/>
      <c r="Y848" s="105"/>
      <c r="Z848" s="105"/>
      <c r="AA848" s="105"/>
      <c r="AB848" s="105"/>
      <c r="AC848" s="106"/>
      <c r="AD848" s="104"/>
      <c r="AE848" s="105"/>
      <c r="AF848" s="105"/>
      <c r="AG848" s="106"/>
      <c r="AH848" s="171"/>
    </row>
    <row r="849" spans="1:34" ht="6" customHeight="1" thickBot="1">
      <c r="A849" s="192" t="s">
        <v>41</v>
      </c>
      <c r="B849" s="323" t="s">
        <v>102</v>
      </c>
      <c r="C849" s="326" t="s">
        <v>65</v>
      </c>
      <c r="D849" s="329" t="s">
        <v>65</v>
      </c>
      <c r="E849" s="193" t="s">
        <v>108</v>
      </c>
      <c r="F849" s="196"/>
      <c r="G849" s="196"/>
      <c r="H849" s="213"/>
      <c r="I849" s="323"/>
      <c r="J849" s="326" t="s">
        <v>64</v>
      </c>
      <c r="K849" s="329" t="s">
        <v>65</v>
      </c>
      <c r="L849" s="216" t="s">
        <v>13</v>
      </c>
      <c r="M849" s="217"/>
      <c r="N849" s="222" t="s">
        <v>56</v>
      </c>
      <c r="O849" s="225"/>
      <c r="P849" s="109" t="s">
        <v>0</v>
      </c>
      <c r="Q849" s="109" t="s">
        <v>1</v>
      </c>
      <c r="R849" s="109" t="s">
        <v>2</v>
      </c>
      <c r="S849" s="109" t="s">
        <v>3</v>
      </c>
      <c r="T849" s="109" t="s">
        <v>6</v>
      </c>
      <c r="U849" s="109" t="s">
        <v>7</v>
      </c>
      <c r="V849" s="130" t="s">
        <v>8</v>
      </c>
      <c r="W849" s="133">
        <v>1</v>
      </c>
      <c r="X849" s="91" t="s">
        <v>78</v>
      </c>
      <c r="Y849" s="92"/>
      <c r="Z849" s="92"/>
      <c r="AA849" s="93"/>
      <c r="AB849" s="36"/>
      <c r="AC849" s="205" t="s">
        <v>85</v>
      </c>
      <c r="AD849" s="317" t="s">
        <v>88</v>
      </c>
      <c r="AE849" s="317"/>
      <c r="AF849" s="317"/>
      <c r="AG849" s="318"/>
      <c r="AH849" s="162" t="s">
        <v>15</v>
      </c>
    </row>
    <row r="850" spans="1:34" ht="6" customHeight="1" thickBot="1">
      <c r="A850" s="192"/>
      <c r="B850" s="324"/>
      <c r="C850" s="327"/>
      <c r="D850" s="330"/>
      <c r="E850" s="194"/>
      <c r="F850" s="197"/>
      <c r="G850" s="197"/>
      <c r="H850" s="214"/>
      <c r="I850" s="324"/>
      <c r="J850" s="327"/>
      <c r="K850" s="330"/>
      <c r="L850" s="218"/>
      <c r="M850" s="219"/>
      <c r="N850" s="223"/>
      <c r="O850" s="226"/>
      <c r="P850" s="110"/>
      <c r="Q850" s="110"/>
      <c r="R850" s="110"/>
      <c r="S850" s="110"/>
      <c r="T850" s="110"/>
      <c r="U850" s="110"/>
      <c r="V850" s="131"/>
      <c r="W850" s="134"/>
      <c r="X850" s="89"/>
      <c r="Y850" s="71"/>
      <c r="Z850" s="71"/>
      <c r="AA850" s="94"/>
      <c r="AB850" s="37"/>
      <c r="AC850" s="206"/>
      <c r="AD850" s="319"/>
      <c r="AE850" s="319"/>
      <c r="AF850" s="319"/>
      <c r="AG850" s="320"/>
      <c r="AH850" s="163"/>
    </row>
    <row r="851" spans="1:34" ht="6" customHeight="1" thickBot="1">
      <c r="A851" s="192"/>
      <c r="B851" s="324"/>
      <c r="C851" s="327"/>
      <c r="D851" s="330"/>
      <c r="E851" s="194"/>
      <c r="F851" s="197"/>
      <c r="G851" s="197"/>
      <c r="H851" s="214"/>
      <c r="I851" s="324"/>
      <c r="J851" s="327"/>
      <c r="K851" s="330"/>
      <c r="L851" s="218"/>
      <c r="M851" s="219"/>
      <c r="N851" s="223"/>
      <c r="O851" s="226"/>
      <c r="P851" s="116">
        <v>5</v>
      </c>
      <c r="Q851" s="116">
        <v>4</v>
      </c>
      <c r="R851" s="116">
        <v>4</v>
      </c>
      <c r="S851" s="116">
        <v>4</v>
      </c>
      <c r="T851" s="116">
        <v>4</v>
      </c>
      <c r="U851" s="116">
        <v>21</v>
      </c>
      <c r="V851" s="131"/>
      <c r="W851" s="134"/>
      <c r="X851" s="89"/>
      <c r="Y851" s="71"/>
      <c r="Z851" s="71"/>
      <c r="AA851" s="94"/>
      <c r="AB851" s="37"/>
      <c r="AC851" s="206"/>
      <c r="AD851" s="319"/>
      <c r="AE851" s="319"/>
      <c r="AF851" s="319"/>
      <c r="AG851" s="320"/>
      <c r="AH851" s="163"/>
    </row>
    <row r="852" spans="1:34" ht="6" customHeight="1" thickBot="1">
      <c r="A852" s="192"/>
      <c r="B852" s="324"/>
      <c r="C852" s="327"/>
      <c r="D852" s="330"/>
      <c r="E852" s="194"/>
      <c r="F852" s="197"/>
      <c r="G852" s="197"/>
      <c r="H852" s="214"/>
      <c r="I852" s="324"/>
      <c r="J852" s="327"/>
      <c r="K852" s="330"/>
      <c r="L852" s="220"/>
      <c r="M852" s="221"/>
      <c r="N852" s="224"/>
      <c r="O852" s="227"/>
      <c r="P852" s="116"/>
      <c r="Q852" s="116"/>
      <c r="R852" s="116"/>
      <c r="S852" s="116"/>
      <c r="T852" s="116"/>
      <c r="U852" s="116"/>
      <c r="V852" s="132"/>
      <c r="W852" s="135"/>
      <c r="X852" s="89"/>
      <c r="Y852" s="71"/>
      <c r="Z852" s="71"/>
      <c r="AA852" s="94"/>
      <c r="AB852" s="37"/>
      <c r="AC852" s="206"/>
      <c r="AD852" s="319"/>
      <c r="AE852" s="319"/>
      <c r="AF852" s="319"/>
      <c r="AG852" s="320"/>
      <c r="AH852" s="163"/>
    </row>
    <row r="853" spans="1:34" ht="6" customHeight="1" thickBot="1">
      <c r="A853" s="192"/>
      <c r="B853" s="324"/>
      <c r="C853" s="327"/>
      <c r="D853" s="330"/>
      <c r="E853" s="194"/>
      <c r="F853" s="197"/>
      <c r="G853" s="197"/>
      <c r="H853" s="214"/>
      <c r="I853" s="324"/>
      <c r="J853" s="327"/>
      <c r="K853" s="330"/>
      <c r="L853" s="238" t="s">
        <v>14</v>
      </c>
      <c r="M853" s="239"/>
      <c r="N853" s="239"/>
      <c r="O853" s="240"/>
      <c r="P853" s="116"/>
      <c r="Q853" s="116"/>
      <c r="R853" s="116"/>
      <c r="S853" s="116"/>
      <c r="T853" s="116"/>
      <c r="U853" s="116"/>
      <c r="V853" s="247" t="s">
        <v>9</v>
      </c>
      <c r="W853" s="155">
        <v>0</v>
      </c>
      <c r="X853" s="89"/>
      <c r="Y853" s="71"/>
      <c r="Z853" s="71"/>
      <c r="AA853" s="94"/>
      <c r="AB853" s="37"/>
      <c r="AC853" s="206"/>
      <c r="AD853" s="319"/>
      <c r="AE853" s="319"/>
      <c r="AF853" s="319"/>
      <c r="AG853" s="320"/>
      <c r="AH853" s="172" t="s">
        <v>15</v>
      </c>
    </row>
    <row r="854" spans="1:34" ht="6" customHeight="1" thickBot="1">
      <c r="A854" s="192"/>
      <c r="B854" s="324"/>
      <c r="C854" s="327"/>
      <c r="D854" s="330"/>
      <c r="E854" s="194"/>
      <c r="F854" s="197"/>
      <c r="G854" s="197"/>
      <c r="H854" s="214"/>
      <c r="I854" s="324"/>
      <c r="J854" s="327"/>
      <c r="K854" s="330"/>
      <c r="L854" s="241"/>
      <c r="M854" s="242"/>
      <c r="N854" s="242"/>
      <c r="O854" s="243"/>
      <c r="P854" s="117"/>
      <c r="Q854" s="117"/>
      <c r="R854" s="117"/>
      <c r="S854" s="117"/>
      <c r="T854" s="117"/>
      <c r="U854" s="117"/>
      <c r="V854" s="131"/>
      <c r="W854" s="134"/>
      <c r="X854" s="89"/>
      <c r="Y854" s="71"/>
      <c r="Z854" s="71"/>
      <c r="AA854" s="95"/>
      <c r="AB854" s="38"/>
      <c r="AC854" s="206"/>
      <c r="AD854" s="319"/>
      <c r="AE854" s="319"/>
      <c r="AF854" s="319"/>
      <c r="AG854" s="320"/>
      <c r="AH854" s="173"/>
    </row>
    <row r="855" spans="1:34" ht="6" customHeight="1" thickBot="1">
      <c r="A855" s="192"/>
      <c r="B855" s="324"/>
      <c r="C855" s="327"/>
      <c r="D855" s="330"/>
      <c r="E855" s="194"/>
      <c r="F855" s="197"/>
      <c r="G855" s="197"/>
      <c r="H855" s="214"/>
      <c r="I855" s="324"/>
      <c r="J855" s="327"/>
      <c r="K855" s="330"/>
      <c r="L855" s="241"/>
      <c r="M855" s="242"/>
      <c r="N855" s="242"/>
      <c r="O855" s="243"/>
      <c r="P855" s="231" t="s">
        <v>4</v>
      </c>
      <c r="Q855" s="231" t="s">
        <v>5</v>
      </c>
      <c r="R855" s="231" t="s">
        <v>11</v>
      </c>
      <c r="S855" s="231" t="s">
        <v>12</v>
      </c>
      <c r="T855" s="232" t="s">
        <v>15</v>
      </c>
      <c r="U855" s="233"/>
      <c r="V855" s="131"/>
      <c r="W855" s="134"/>
      <c r="X855" s="89" t="s">
        <v>86</v>
      </c>
      <c r="Y855" s="71"/>
      <c r="Z855" s="71"/>
      <c r="AA855" s="96"/>
      <c r="AB855" s="42"/>
      <c r="AC855" s="73"/>
      <c r="AD855" s="319"/>
      <c r="AE855" s="319"/>
      <c r="AF855" s="319"/>
      <c r="AG855" s="320"/>
      <c r="AH855" s="173"/>
    </row>
    <row r="856" spans="1:34" ht="6" customHeight="1" thickBot="1">
      <c r="A856" s="192"/>
      <c r="B856" s="324"/>
      <c r="C856" s="327"/>
      <c r="D856" s="330"/>
      <c r="E856" s="194"/>
      <c r="F856" s="197"/>
      <c r="G856" s="197"/>
      <c r="H856" s="214"/>
      <c r="I856" s="324"/>
      <c r="J856" s="327"/>
      <c r="K856" s="330"/>
      <c r="L856" s="241"/>
      <c r="M856" s="242"/>
      <c r="N856" s="242"/>
      <c r="O856" s="243"/>
      <c r="P856" s="110"/>
      <c r="Q856" s="110"/>
      <c r="R856" s="110"/>
      <c r="S856" s="110"/>
      <c r="T856" s="234"/>
      <c r="U856" s="235"/>
      <c r="V856" s="248"/>
      <c r="W856" s="156"/>
      <c r="X856" s="89"/>
      <c r="Y856" s="71"/>
      <c r="Z856" s="71"/>
      <c r="AA856" s="94"/>
      <c r="AB856" s="37"/>
      <c r="AC856" s="73"/>
      <c r="AD856" s="319"/>
      <c r="AE856" s="319"/>
      <c r="AF856" s="319"/>
      <c r="AG856" s="320"/>
      <c r="AH856" s="230"/>
    </row>
    <row r="857" spans="1:34" ht="6" customHeight="1" thickBot="1">
      <c r="A857" s="192"/>
      <c r="B857" s="324"/>
      <c r="C857" s="327"/>
      <c r="D857" s="330"/>
      <c r="E857" s="194"/>
      <c r="F857" s="197"/>
      <c r="G857" s="197"/>
      <c r="H857" s="214"/>
      <c r="I857" s="324"/>
      <c r="J857" s="327"/>
      <c r="K857" s="330"/>
      <c r="L857" s="241"/>
      <c r="M857" s="242"/>
      <c r="N857" s="242"/>
      <c r="O857" s="243"/>
      <c r="P857" s="116">
        <v>4</v>
      </c>
      <c r="Q857" s="116">
        <v>5</v>
      </c>
      <c r="R857" s="116">
        <v>4</v>
      </c>
      <c r="S857" s="116">
        <v>5</v>
      </c>
      <c r="T857" s="234"/>
      <c r="U857" s="235"/>
      <c r="V857" s="228" t="s">
        <v>10</v>
      </c>
      <c r="W857" s="157">
        <v>2</v>
      </c>
      <c r="X857" s="89"/>
      <c r="Y857" s="71"/>
      <c r="Z857" s="71"/>
      <c r="AA857" s="94"/>
      <c r="AB857" s="37"/>
      <c r="AC857" s="73"/>
      <c r="AD857" s="319"/>
      <c r="AE857" s="319"/>
      <c r="AF857" s="319"/>
      <c r="AG857" s="320"/>
      <c r="AH857" s="172" t="s">
        <v>15</v>
      </c>
    </row>
    <row r="858" spans="1:34" ht="6" customHeight="1" thickBot="1">
      <c r="A858" s="192"/>
      <c r="B858" s="324"/>
      <c r="C858" s="327"/>
      <c r="D858" s="330"/>
      <c r="E858" s="194"/>
      <c r="F858" s="197"/>
      <c r="G858" s="197"/>
      <c r="H858" s="214"/>
      <c r="I858" s="324"/>
      <c r="J858" s="327"/>
      <c r="K858" s="330"/>
      <c r="L858" s="241"/>
      <c r="M858" s="242"/>
      <c r="N858" s="242"/>
      <c r="O858" s="243"/>
      <c r="P858" s="116"/>
      <c r="Q858" s="116"/>
      <c r="R858" s="116"/>
      <c r="S858" s="116"/>
      <c r="T858" s="234"/>
      <c r="U858" s="235"/>
      <c r="V858" s="131"/>
      <c r="W858" s="134"/>
      <c r="X858" s="89"/>
      <c r="Y858" s="71"/>
      <c r="Z858" s="71"/>
      <c r="AA858" s="94"/>
      <c r="AB858" s="37"/>
      <c r="AC858" s="73"/>
      <c r="AD858" s="319"/>
      <c r="AE858" s="319"/>
      <c r="AF858" s="319"/>
      <c r="AG858" s="320"/>
      <c r="AH858" s="173"/>
    </row>
    <row r="859" spans="1:34" ht="6" customHeight="1" thickBot="1">
      <c r="A859" s="192"/>
      <c r="B859" s="324"/>
      <c r="C859" s="327"/>
      <c r="D859" s="330"/>
      <c r="E859" s="194"/>
      <c r="F859" s="197"/>
      <c r="G859" s="197"/>
      <c r="H859" s="214"/>
      <c r="I859" s="324"/>
      <c r="J859" s="327"/>
      <c r="K859" s="330"/>
      <c r="L859" s="241"/>
      <c r="M859" s="242"/>
      <c r="N859" s="242"/>
      <c r="O859" s="243"/>
      <c r="P859" s="116"/>
      <c r="Q859" s="116"/>
      <c r="R859" s="116"/>
      <c r="S859" s="116"/>
      <c r="T859" s="234"/>
      <c r="U859" s="235"/>
      <c r="V859" s="131"/>
      <c r="W859" s="134"/>
      <c r="X859" s="89"/>
      <c r="Y859" s="71"/>
      <c r="Z859" s="71"/>
      <c r="AA859" s="94"/>
      <c r="AB859" s="37"/>
      <c r="AC859" s="73"/>
      <c r="AD859" s="319"/>
      <c r="AE859" s="319"/>
      <c r="AF859" s="319"/>
      <c r="AG859" s="320"/>
      <c r="AH859" s="173"/>
    </row>
    <row r="860" spans="1:34" ht="6" customHeight="1" thickBot="1">
      <c r="A860" s="192"/>
      <c r="B860" s="325"/>
      <c r="C860" s="328"/>
      <c r="D860" s="331"/>
      <c r="E860" s="195"/>
      <c r="F860" s="198"/>
      <c r="G860" s="198"/>
      <c r="H860" s="215"/>
      <c r="I860" s="325"/>
      <c r="J860" s="328"/>
      <c r="K860" s="331"/>
      <c r="L860" s="244"/>
      <c r="M860" s="245"/>
      <c r="N860" s="245"/>
      <c r="O860" s="246"/>
      <c r="P860" s="212"/>
      <c r="Q860" s="212"/>
      <c r="R860" s="212"/>
      <c r="S860" s="212"/>
      <c r="T860" s="236"/>
      <c r="U860" s="237"/>
      <c r="V860" s="229"/>
      <c r="W860" s="158"/>
      <c r="X860" s="90"/>
      <c r="Y860" s="72"/>
      <c r="Z860" s="72"/>
      <c r="AA860" s="97"/>
      <c r="AB860" s="43"/>
      <c r="AC860" s="74"/>
      <c r="AD860" s="321"/>
      <c r="AE860" s="321"/>
      <c r="AF860" s="321"/>
      <c r="AG860" s="322"/>
      <c r="AH860" s="174"/>
    </row>
    <row r="861" spans="1:34" ht="6" customHeight="1" thickBot="1">
      <c r="A861" s="249">
        <v>46</v>
      </c>
      <c r="B861" s="293" t="str">
        <f>IF(VLOOKUP(A861,入力シート❷!A:B,2,FALSE)="ハイパーコース","ハイパー","")</f>
        <v/>
      </c>
      <c r="C861" s="296" t="str">
        <f>IF(VLOOKUP(A861,入力シート❷!A:B,2,FALSE)="アドバンストコース","アドバンスト","")</f>
        <v/>
      </c>
      <c r="D861" s="299" t="str">
        <f>IF(VLOOKUP(A861,入力シート❷!A:B,2,FALSE)="アグレッシブコース","アグレッシブ","")</f>
        <v/>
      </c>
      <c r="E861" s="250" t="str">
        <f>IF(VLOOKUP(A861,入力シート❷!A:C,3,FALSE)="A推薦(単願)","A推薦","")</f>
        <v/>
      </c>
      <c r="F861" s="253" t="str">
        <f>IF(VLOOKUP(A861,入力シート❷!A:C,3,FALSE)="B推薦(併願)","B推薦","")</f>
        <v/>
      </c>
      <c r="G861" s="253" t="str">
        <f>IF(VLOOKUP(A861,入力シート❷!A:C,3,FALSE)="C推薦(第一志望)","C推薦","")</f>
        <v/>
      </c>
      <c r="H861" s="256" t="str">
        <f>IF(VLOOKUP(A861,入力シート❷!A:C,3,FALSE)="併願優遇","併願優遇","")</f>
        <v/>
      </c>
      <c r="I861" s="293" t="str">
        <f>IF(VLOOKUP(A861,入力シート❷!A:D,4,FALSE)="学業特待Ⅰ","学業特待Ⅰ","")</f>
        <v/>
      </c>
      <c r="J861" s="296" t="str">
        <f>IF(VLOOKUP(A861,入力シート❷!A:D,4,FALSE)="学業特待Ⅱ","学業特待Ⅱ","")</f>
        <v/>
      </c>
      <c r="K861" s="299" t="str">
        <f>IF(VLOOKUP(A861,入力シート❷!A:D,4,FALSE)="学業特待Ⅲ","学業特待Ⅲ","")</f>
        <v/>
      </c>
      <c r="L861" s="277" t="str">
        <f>IF(OR(VLOOKUP(A861,入力シート❷!A:I,7,FALSE)="",VLOOKUP(A861,入力シート❷!A:I,8,FALSE)=""),"入力シート❷に入力してください",VLOOKUP(A861,入力シート❷!A:I,7,FALSE)&amp;"　"&amp;VLOOKUP(A861,入力シート❷!A:I,8,FALSE))</f>
        <v>入力シート❷に入力してください</v>
      </c>
      <c r="M861" s="278"/>
      <c r="N861" s="268" t="str">
        <f>IF(VLOOKUP(A861,入力シート❷!A:I,9,FALSE)="","",IF(VLOOKUP(A861,入力シート❷!A:I,9,FALSE)="女","",VLOOKUP(A861,入力シート❷!A:I,9,FALSE)))</f>
        <v/>
      </c>
      <c r="O861" s="271" t="str">
        <f>IF(VLOOKUP(A861,入力シート❷!A:I,9,FALSE)="","",IF(VLOOKUP(A861,入力シート❷!A:I,9,FALSE)="男","",VLOOKUP(A861,入力シート❷!A:I,9,FALSE)))</f>
        <v/>
      </c>
      <c r="P861" s="159" t="s">
        <v>0</v>
      </c>
      <c r="Q861" s="159" t="s">
        <v>1</v>
      </c>
      <c r="R861" s="159" t="s">
        <v>2</v>
      </c>
      <c r="S861" s="159" t="s">
        <v>3</v>
      </c>
      <c r="T861" s="159" t="s">
        <v>6</v>
      </c>
      <c r="U861" s="159" t="s">
        <v>7</v>
      </c>
      <c r="V861" s="153" t="s">
        <v>8</v>
      </c>
      <c r="W861" s="138" t="str">
        <f>IF(VLOOKUP(A861,入力シート❷!A:U,19,FALSE)="","",VLOOKUP(A861,入力シート❷!A:U,19,FALSE))</f>
        <v/>
      </c>
      <c r="X861" s="87" t="str">
        <f>IF(VLOOKUP(A861,入力シート❷!A:AF,22,FALSE)="","",VLOOKUP(A861,入力シート❷!A:AF,22,FALSE))</f>
        <v/>
      </c>
      <c r="Y861" s="66" t="str">
        <f>IF(VLOOKUP(A861,入力シート❷!A:AF,23,FALSE)="","",VLOOKUP(A861,入力シート❷!A:AF,23,FALSE))</f>
        <v/>
      </c>
      <c r="Z861" s="66" t="str">
        <f>IF(VLOOKUP(A861,入力シート❷!A:AF,24,FALSE)="","",VLOOKUP(A861,入力シート❷!A:AF,24,FALSE))</f>
        <v/>
      </c>
      <c r="AA861" s="66" t="str">
        <f>IF(VLOOKUP(A861,入力シート❷!A:AF,25,FALSE)="","",VLOOKUP(A861,入力シート❷!A:AF,25,FALSE))</f>
        <v/>
      </c>
      <c r="AB861" s="66" t="str">
        <f>IF(VLOOKUP(A861,入力シート❷!A:AF,26,FALSE)="","",VLOOKUP(A861,入力シート❷!A:AF,26,FALSE))</f>
        <v/>
      </c>
      <c r="AC861" s="77" t="str">
        <f>IF(VLOOKUP(A861,入力シート❷!A:AF,27,FALSE)="","",VLOOKUP(A861,入力シート❷!A:AF,27,FALSE))</f>
        <v/>
      </c>
      <c r="AD861" s="81" t="str">
        <f>IF(VLOOKUP(A861,入力シート❷!A:AG,33,FALSE)="","必要な場合、入力シート❷に入力してください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必要な場合、入力シート❷に入力してください",VLOOKUP(A861,入力シート❷!A:AG,33,FALSE))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61" s="81"/>
      <c r="AF861" s="81"/>
      <c r="AG861" s="82"/>
      <c r="AH861" s="164" t="s">
        <v>15</v>
      </c>
    </row>
    <row r="862" spans="1:34" ht="6" customHeight="1" thickBot="1">
      <c r="A862" s="249"/>
      <c r="B862" s="294"/>
      <c r="C862" s="297"/>
      <c r="D862" s="300"/>
      <c r="E862" s="251"/>
      <c r="F862" s="254"/>
      <c r="G862" s="254"/>
      <c r="H862" s="257"/>
      <c r="I862" s="294"/>
      <c r="J862" s="297"/>
      <c r="K862" s="300"/>
      <c r="L862" s="279"/>
      <c r="M862" s="280"/>
      <c r="N862" s="269"/>
      <c r="O862" s="272"/>
      <c r="P862" s="115"/>
      <c r="Q862" s="115"/>
      <c r="R862" s="115"/>
      <c r="S862" s="115"/>
      <c r="T862" s="115"/>
      <c r="U862" s="115"/>
      <c r="V862" s="124"/>
      <c r="W862" s="121"/>
      <c r="X862" s="75"/>
      <c r="Y862" s="67"/>
      <c r="Z862" s="67"/>
      <c r="AA862" s="67"/>
      <c r="AB862" s="67"/>
      <c r="AC862" s="78"/>
      <c r="AD862" s="83"/>
      <c r="AE862" s="83"/>
      <c r="AF862" s="83"/>
      <c r="AG862" s="84"/>
      <c r="AH862" s="165"/>
    </row>
    <row r="863" spans="1:34" ht="6" customHeight="1" thickBot="1">
      <c r="A863" s="249"/>
      <c r="B863" s="294"/>
      <c r="C863" s="297"/>
      <c r="D863" s="300"/>
      <c r="E863" s="251"/>
      <c r="F863" s="254"/>
      <c r="G863" s="254"/>
      <c r="H863" s="257"/>
      <c r="I863" s="294"/>
      <c r="J863" s="297"/>
      <c r="K863" s="300"/>
      <c r="L863" s="279"/>
      <c r="M863" s="280"/>
      <c r="N863" s="269"/>
      <c r="O863" s="272"/>
      <c r="P863" s="107" t="str">
        <f>IF(VLOOKUP(A861,入力シート❷!A:U,10,FALSE)="","",VLOOKUP(A861,入力シート❷!A:U,10,FALSE))</f>
        <v/>
      </c>
      <c r="Q863" s="107" t="str">
        <f>IF(VLOOKUP(A861,入力シート❷!A:U,11,FALSE)="","",VLOOKUP(A861,入力シート❷!A:U,11,FALSE))</f>
        <v/>
      </c>
      <c r="R863" s="107" t="str">
        <f>IF(VLOOKUP(A861,入力シート❷!A:U,12,FALSE)="","",VLOOKUP(A861,入力シート❷!A:U,12,FALSE))</f>
        <v/>
      </c>
      <c r="S863" s="107" t="str">
        <f>IF(VLOOKUP(A861,入力シート❷!A:U,13,FALSE)="","",VLOOKUP(A861,入力シート❷!A:U,13,FALSE))</f>
        <v/>
      </c>
      <c r="T863" s="107" t="str">
        <f>IF(VLOOKUP(A861,入力シート❷!A:U,18,FALSE)="","",VLOOKUP(A861,入力シート❷!A:U,18,FALSE))</f>
        <v/>
      </c>
      <c r="U863" s="107" t="str">
        <f>IF(SUM(P863:T863)=0,"",SUM(P863:T863))</f>
        <v/>
      </c>
      <c r="V863" s="124"/>
      <c r="W863" s="121"/>
      <c r="X863" s="75"/>
      <c r="Y863" s="67"/>
      <c r="Z863" s="67"/>
      <c r="AA863" s="67"/>
      <c r="AB863" s="67"/>
      <c r="AC863" s="78"/>
      <c r="AD863" s="83"/>
      <c r="AE863" s="83"/>
      <c r="AF863" s="83"/>
      <c r="AG863" s="84"/>
      <c r="AH863" s="165"/>
    </row>
    <row r="864" spans="1:34" ht="6" customHeight="1" thickBot="1">
      <c r="A864" s="249"/>
      <c r="B864" s="294"/>
      <c r="C864" s="297"/>
      <c r="D864" s="300"/>
      <c r="E864" s="251"/>
      <c r="F864" s="254"/>
      <c r="G864" s="254"/>
      <c r="H864" s="257"/>
      <c r="I864" s="294"/>
      <c r="J864" s="297"/>
      <c r="K864" s="300"/>
      <c r="L864" s="281"/>
      <c r="M864" s="282"/>
      <c r="N864" s="270"/>
      <c r="O864" s="273"/>
      <c r="P864" s="107"/>
      <c r="Q864" s="107"/>
      <c r="R864" s="107"/>
      <c r="S864" s="107"/>
      <c r="T864" s="107"/>
      <c r="U864" s="107"/>
      <c r="V864" s="154"/>
      <c r="W864" s="139"/>
      <c r="X864" s="75"/>
      <c r="Y864" s="67"/>
      <c r="Z864" s="67"/>
      <c r="AA864" s="67"/>
      <c r="AB864" s="67"/>
      <c r="AC864" s="78"/>
      <c r="AD864" s="83"/>
      <c r="AE864" s="83"/>
      <c r="AF864" s="83"/>
      <c r="AG864" s="84"/>
      <c r="AH864" s="166"/>
    </row>
    <row r="865" spans="1:34" ht="6" customHeight="1" thickBot="1">
      <c r="A865" s="249"/>
      <c r="B865" s="294"/>
      <c r="C865" s="297"/>
      <c r="D865" s="300"/>
      <c r="E865" s="251"/>
      <c r="F865" s="254"/>
      <c r="G865" s="254"/>
      <c r="H865" s="257"/>
      <c r="I865" s="294"/>
      <c r="J865" s="297"/>
      <c r="K865" s="300"/>
      <c r="L865" s="259" t="str">
        <f>IF(OR(VLOOKUP(A861,入力シート❷!A:I,5,FALSE)="",VLOOKUP(A861,入力シート❷!A:I,6,FALSE)=""),"入力シート❷に入力してください",VLOOKUP(A861,入力シート❷!A:I,5,FALSE)&amp;"　"&amp;VLOOKUP(A861,入力シート❷!A:I,6,FALSE))</f>
        <v>入力シート❷に入力してください</v>
      </c>
      <c r="M865" s="260"/>
      <c r="N865" s="260"/>
      <c r="O865" s="261"/>
      <c r="P865" s="107"/>
      <c r="Q865" s="107"/>
      <c r="R865" s="107"/>
      <c r="S865" s="107"/>
      <c r="T865" s="107"/>
      <c r="U865" s="107"/>
      <c r="V865" s="136" t="s">
        <v>9</v>
      </c>
      <c r="W865" s="128" t="str">
        <f>IF(VLOOKUP(A861,入力シート❷!A:U,20,FALSE)="","",VLOOKUP(A861,入力シート❷!A:U,20,FALSE))</f>
        <v/>
      </c>
      <c r="X865" s="75"/>
      <c r="Y865" s="67"/>
      <c r="Z865" s="67"/>
      <c r="AA865" s="67"/>
      <c r="AB865" s="67"/>
      <c r="AC865" s="78"/>
      <c r="AD865" s="83"/>
      <c r="AE865" s="83"/>
      <c r="AF865" s="83"/>
      <c r="AG865" s="84"/>
      <c r="AH865" s="167" t="s">
        <v>15</v>
      </c>
    </row>
    <row r="866" spans="1:34" ht="6" customHeight="1" thickBot="1">
      <c r="A866" s="249"/>
      <c r="B866" s="294"/>
      <c r="C866" s="297"/>
      <c r="D866" s="300"/>
      <c r="E866" s="251"/>
      <c r="F866" s="254"/>
      <c r="G866" s="254"/>
      <c r="H866" s="257"/>
      <c r="I866" s="294"/>
      <c r="J866" s="297"/>
      <c r="K866" s="300"/>
      <c r="L866" s="262"/>
      <c r="M866" s="263"/>
      <c r="N866" s="263"/>
      <c r="O866" s="264"/>
      <c r="P866" s="113"/>
      <c r="Q866" s="113"/>
      <c r="R866" s="113"/>
      <c r="S866" s="113"/>
      <c r="T866" s="113"/>
      <c r="U866" s="113"/>
      <c r="V866" s="124"/>
      <c r="W866" s="121"/>
      <c r="X866" s="75"/>
      <c r="Y866" s="67"/>
      <c r="Z866" s="67"/>
      <c r="AA866" s="67"/>
      <c r="AB866" s="67"/>
      <c r="AC866" s="78"/>
      <c r="AD866" s="83"/>
      <c r="AE866" s="83"/>
      <c r="AF866" s="83"/>
      <c r="AG866" s="84"/>
      <c r="AH866" s="165"/>
    </row>
    <row r="867" spans="1:34" ht="6" customHeight="1" thickBot="1">
      <c r="A867" s="249"/>
      <c r="B867" s="294"/>
      <c r="C867" s="297"/>
      <c r="D867" s="300"/>
      <c r="E867" s="251"/>
      <c r="F867" s="254"/>
      <c r="G867" s="254"/>
      <c r="H867" s="257"/>
      <c r="I867" s="294"/>
      <c r="J867" s="297"/>
      <c r="K867" s="300"/>
      <c r="L867" s="262"/>
      <c r="M867" s="263"/>
      <c r="N867" s="263"/>
      <c r="O867" s="264"/>
      <c r="P867" s="114" t="s">
        <v>4</v>
      </c>
      <c r="Q867" s="114" t="s">
        <v>5</v>
      </c>
      <c r="R867" s="114" t="s">
        <v>11</v>
      </c>
      <c r="S867" s="114" t="s">
        <v>12</v>
      </c>
      <c r="T867" s="126" t="s">
        <v>15</v>
      </c>
      <c r="U867" s="16"/>
      <c r="V867" s="124"/>
      <c r="W867" s="121"/>
      <c r="X867" s="75" t="str">
        <f>IF(VLOOKUP(A861,入力シート❷!A:AF,28,FALSE)="","",VLOOKUP(A861,入力シート❷!A:AF,28,FALSE))</f>
        <v/>
      </c>
      <c r="Y867" s="67" t="str">
        <f>IF(VLOOKUP(A861,入力シート❷!A:AF,29,FALSE)="","",VLOOKUP(A861,入力シート❷!A:AF,29,FALSE))</f>
        <v/>
      </c>
      <c r="Z867" s="67" t="str">
        <f>IF(VLOOKUP(A861,入力シート❷!A:AF,30,FALSE)="","",VLOOKUP(A861,入力シート❷!A:AF,30,FALSE))</f>
        <v/>
      </c>
      <c r="AA867" s="67" t="str">
        <f>IF(VLOOKUP(A861,入力シート❷!A:AF,31,FALSE)="","",VLOOKUP(A861,入力シート❷!A:AF,31,FALSE))</f>
        <v/>
      </c>
      <c r="AB867" s="67" t="str">
        <f>IF(VLOOKUP(A861,入力シート❷!A:AF,32,FALSE)="","",VLOOKUP(A861,入力シート❷!A:AF,32,FALSE))</f>
        <v/>
      </c>
      <c r="AC867" s="69"/>
      <c r="AD867" s="83"/>
      <c r="AE867" s="83"/>
      <c r="AF867" s="83"/>
      <c r="AG867" s="84"/>
      <c r="AH867" s="165"/>
    </row>
    <row r="868" spans="1:34" ht="6" customHeight="1" thickBot="1">
      <c r="A868" s="249"/>
      <c r="B868" s="294"/>
      <c r="C868" s="297"/>
      <c r="D868" s="300"/>
      <c r="E868" s="251"/>
      <c r="F868" s="254"/>
      <c r="G868" s="254"/>
      <c r="H868" s="257"/>
      <c r="I868" s="294"/>
      <c r="J868" s="297"/>
      <c r="K868" s="300"/>
      <c r="L868" s="262"/>
      <c r="M868" s="263"/>
      <c r="N868" s="263"/>
      <c r="O868" s="264"/>
      <c r="P868" s="115"/>
      <c r="Q868" s="115"/>
      <c r="R868" s="115"/>
      <c r="S868" s="115"/>
      <c r="T868" s="127"/>
      <c r="U868" s="17"/>
      <c r="V868" s="137"/>
      <c r="W868" s="129"/>
      <c r="X868" s="75"/>
      <c r="Y868" s="67"/>
      <c r="Z868" s="67"/>
      <c r="AA868" s="67"/>
      <c r="AB868" s="67"/>
      <c r="AC868" s="69"/>
      <c r="AD868" s="83"/>
      <c r="AE868" s="83"/>
      <c r="AF868" s="83"/>
      <c r="AG868" s="84"/>
      <c r="AH868" s="166"/>
    </row>
    <row r="869" spans="1:34" ht="6" customHeight="1" thickBot="1">
      <c r="A869" s="249"/>
      <c r="B869" s="294"/>
      <c r="C869" s="297"/>
      <c r="D869" s="300"/>
      <c r="E869" s="251"/>
      <c r="F869" s="254"/>
      <c r="G869" s="254"/>
      <c r="H869" s="257"/>
      <c r="I869" s="294"/>
      <c r="J869" s="297"/>
      <c r="K869" s="300"/>
      <c r="L869" s="262"/>
      <c r="M869" s="263"/>
      <c r="N869" s="263"/>
      <c r="O869" s="264"/>
      <c r="P869" s="107" t="str">
        <f>IF(VLOOKUP(A861,入力シート❷!A:U,14,FALSE)="","",VLOOKUP(A861,入力シート❷!A:U,14,FALSE))</f>
        <v/>
      </c>
      <c r="Q869" s="107" t="str">
        <f>IF(VLOOKUP(A861,入力シート❷!A:U,15,FALSE)="","",VLOOKUP(A861,入力シート❷!A:U,15,FALSE))</f>
        <v/>
      </c>
      <c r="R869" s="107" t="str">
        <f>IF(VLOOKUP(A861,入力シート❷!A:U,16,FALSE)="","",VLOOKUP(A861,入力シート❷!A:U,16,FALSE))</f>
        <v/>
      </c>
      <c r="S869" s="107" t="str">
        <f>IF(VLOOKUP(A861,入力シート❷!A:U,17,FALSE)="","",VLOOKUP(A861,入力シート❷!A:U,17,FALSE))</f>
        <v/>
      </c>
      <c r="T869" s="127"/>
      <c r="U869" s="17"/>
      <c r="V869" s="123" t="s">
        <v>10</v>
      </c>
      <c r="W869" s="120" t="str">
        <f>IF(VLOOKUP(A861,入力シート❷!A:U,21,FALSE)="","",VLOOKUP(A861,入力シート❷!A:U,21,FALSE))</f>
        <v/>
      </c>
      <c r="X869" s="75"/>
      <c r="Y869" s="67"/>
      <c r="Z869" s="67"/>
      <c r="AA869" s="67"/>
      <c r="AB869" s="67"/>
      <c r="AC869" s="69"/>
      <c r="AD869" s="83"/>
      <c r="AE869" s="83"/>
      <c r="AF869" s="83"/>
      <c r="AG869" s="84"/>
      <c r="AH869" s="167" t="s">
        <v>15</v>
      </c>
    </row>
    <row r="870" spans="1:34" ht="6" customHeight="1" thickBot="1">
      <c r="A870" s="249"/>
      <c r="B870" s="294"/>
      <c r="C870" s="297"/>
      <c r="D870" s="300"/>
      <c r="E870" s="251"/>
      <c r="F870" s="254"/>
      <c r="G870" s="254"/>
      <c r="H870" s="257"/>
      <c r="I870" s="294"/>
      <c r="J870" s="297"/>
      <c r="K870" s="300"/>
      <c r="L870" s="262"/>
      <c r="M870" s="263"/>
      <c r="N870" s="263"/>
      <c r="O870" s="264"/>
      <c r="P870" s="107"/>
      <c r="Q870" s="107"/>
      <c r="R870" s="107"/>
      <c r="S870" s="107"/>
      <c r="T870" s="111" t="str">
        <f>VLOOKUP(A861,■■■!A:BN,66)</f>
        <v/>
      </c>
      <c r="U870" s="118">
        <f>VLOOKUP(A861,■■■!A:BA,53)</f>
        <v>0</v>
      </c>
      <c r="V870" s="124"/>
      <c r="W870" s="121"/>
      <c r="X870" s="75"/>
      <c r="Y870" s="67"/>
      <c r="Z870" s="67"/>
      <c r="AA870" s="67"/>
      <c r="AB870" s="67"/>
      <c r="AC870" s="69"/>
      <c r="AD870" s="83"/>
      <c r="AE870" s="83"/>
      <c r="AF870" s="83"/>
      <c r="AG870" s="84"/>
      <c r="AH870" s="165"/>
    </row>
    <row r="871" spans="1:34" ht="6" customHeight="1" thickBot="1">
      <c r="A871" s="249"/>
      <c r="B871" s="294"/>
      <c r="C871" s="297"/>
      <c r="D871" s="300"/>
      <c r="E871" s="251"/>
      <c r="F871" s="254"/>
      <c r="G871" s="254"/>
      <c r="H871" s="257"/>
      <c r="I871" s="294"/>
      <c r="J871" s="297"/>
      <c r="K871" s="300"/>
      <c r="L871" s="262"/>
      <c r="M871" s="263"/>
      <c r="N871" s="263"/>
      <c r="O871" s="264"/>
      <c r="P871" s="107"/>
      <c r="Q871" s="107"/>
      <c r="R871" s="107"/>
      <c r="S871" s="107"/>
      <c r="T871" s="111"/>
      <c r="U871" s="118"/>
      <c r="V871" s="124"/>
      <c r="W871" s="121"/>
      <c r="X871" s="75"/>
      <c r="Y871" s="67"/>
      <c r="Z871" s="67"/>
      <c r="AA871" s="67"/>
      <c r="AB871" s="67"/>
      <c r="AC871" s="69"/>
      <c r="AD871" s="83"/>
      <c r="AE871" s="83"/>
      <c r="AF871" s="83"/>
      <c r="AG871" s="84"/>
      <c r="AH871" s="165"/>
    </row>
    <row r="872" spans="1:34" ht="6" customHeight="1" thickBot="1">
      <c r="A872" s="249"/>
      <c r="B872" s="295"/>
      <c r="C872" s="298"/>
      <c r="D872" s="301"/>
      <c r="E872" s="252"/>
      <c r="F872" s="255"/>
      <c r="G872" s="255"/>
      <c r="H872" s="258"/>
      <c r="I872" s="295"/>
      <c r="J872" s="298"/>
      <c r="K872" s="301"/>
      <c r="L872" s="265"/>
      <c r="M872" s="266"/>
      <c r="N872" s="266"/>
      <c r="O872" s="267"/>
      <c r="P872" s="108"/>
      <c r="Q872" s="108"/>
      <c r="R872" s="108"/>
      <c r="S872" s="108"/>
      <c r="T872" s="112"/>
      <c r="U872" s="119"/>
      <c r="V872" s="125"/>
      <c r="W872" s="122"/>
      <c r="X872" s="76"/>
      <c r="Y872" s="68"/>
      <c r="Z872" s="68"/>
      <c r="AA872" s="68"/>
      <c r="AB872" s="68"/>
      <c r="AC872" s="70"/>
      <c r="AD872" s="85"/>
      <c r="AE872" s="85"/>
      <c r="AF872" s="85"/>
      <c r="AG872" s="86"/>
      <c r="AH872" s="168"/>
    </row>
    <row r="873" spans="1:34" ht="6" customHeight="1" thickBot="1">
      <c r="A873" s="249">
        <v>47</v>
      </c>
      <c r="B873" s="293" t="str">
        <f>IF(VLOOKUP(A873,入力シート❷!A:B,2,FALSE)="ハイパーコース","ハイパー","")</f>
        <v/>
      </c>
      <c r="C873" s="296" t="str">
        <f>IF(VLOOKUP(A873,入力シート❷!A:B,2,FALSE)="アドバンストコース","アドバンスト","")</f>
        <v/>
      </c>
      <c r="D873" s="299" t="str">
        <f>IF(VLOOKUP(A873,入力シート❷!A:B,2,FALSE)="アグレッシブコース","アグレッシブ","")</f>
        <v/>
      </c>
      <c r="E873" s="250" t="str">
        <f>IF(VLOOKUP(A873,入力シート❷!A:C,3,FALSE)="A推薦(単願)","A推薦","")</f>
        <v/>
      </c>
      <c r="F873" s="253" t="str">
        <f>IF(VLOOKUP(A873,入力シート❷!A:C,3,FALSE)="B推薦(併願)","B推薦","")</f>
        <v/>
      </c>
      <c r="G873" s="253" t="str">
        <f>IF(VLOOKUP(A873,入力シート❷!A:C,3,FALSE)="C推薦(第一志望)","C推薦","")</f>
        <v/>
      </c>
      <c r="H873" s="256" t="str">
        <f>IF(VLOOKUP(A873,入力シート❷!A:C,3,FALSE)="併願優遇","併願優遇","")</f>
        <v/>
      </c>
      <c r="I873" s="293" t="str">
        <f>IF(VLOOKUP(A873,入力シート❷!A:D,4,FALSE)="学業特待Ⅰ","学業特待Ⅰ","")</f>
        <v/>
      </c>
      <c r="J873" s="296" t="str">
        <f>IF(VLOOKUP(A873,入力シート❷!A:D,4,FALSE)="学業特待Ⅱ","学業特待Ⅱ","")</f>
        <v/>
      </c>
      <c r="K873" s="299" t="str">
        <f>IF(VLOOKUP(A873,入力シート❷!A:D,4,FALSE)="学業特待Ⅲ","学業特待Ⅲ","")</f>
        <v/>
      </c>
      <c r="L873" s="277" t="str">
        <f>IF(OR(VLOOKUP(A873,入力シート❷!A:I,7,FALSE)="",VLOOKUP(A873,入力シート❷!A:I,8,FALSE)=""),"入力シート❷に入力してください",VLOOKUP(A873,入力シート❷!A:I,7,FALSE)&amp;"　"&amp;VLOOKUP(A873,入力シート❷!A:I,8,FALSE))</f>
        <v>入力シート❷に入力してください</v>
      </c>
      <c r="M873" s="278"/>
      <c r="N873" s="268" t="str">
        <f>IF(VLOOKUP(A873,入力シート❷!A:I,9,FALSE)="","",IF(VLOOKUP(A873,入力シート❷!A:I,9,FALSE)="女","",VLOOKUP(A873,入力シート❷!A:I,9,FALSE)))</f>
        <v/>
      </c>
      <c r="O873" s="271" t="str">
        <f>IF(VLOOKUP(A873,入力シート❷!A:I,9,FALSE)="","",IF(VLOOKUP(A873,入力シート❷!A:I,9,FALSE)="男","",VLOOKUP(A873,入力シート❷!A:I,9,FALSE)))</f>
        <v/>
      </c>
      <c r="P873" s="159" t="s">
        <v>0</v>
      </c>
      <c r="Q873" s="159" t="s">
        <v>1</v>
      </c>
      <c r="R873" s="159" t="s">
        <v>2</v>
      </c>
      <c r="S873" s="159" t="s">
        <v>3</v>
      </c>
      <c r="T873" s="159" t="s">
        <v>6</v>
      </c>
      <c r="U873" s="159" t="s">
        <v>7</v>
      </c>
      <c r="V873" s="153" t="s">
        <v>8</v>
      </c>
      <c r="W873" s="138" t="str">
        <f>IF(VLOOKUP(A873,入力シート❷!A:U,19,FALSE)="","",VLOOKUP(A873,入力シート❷!A:U,19,FALSE))</f>
        <v/>
      </c>
      <c r="X873" s="87" t="str">
        <f>IF(VLOOKUP(A873,入力シート❷!A:AF,22,FALSE)="","",VLOOKUP(A873,入力シート❷!A:AF,22,FALSE))</f>
        <v/>
      </c>
      <c r="Y873" s="66" t="str">
        <f>IF(VLOOKUP(A873,入力シート❷!A:AF,23,FALSE)="","",VLOOKUP(A873,入力シート❷!A:AF,23,FALSE))</f>
        <v/>
      </c>
      <c r="Z873" s="66" t="str">
        <f>IF(VLOOKUP(A873,入力シート❷!A:AF,24,FALSE)="","",VLOOKUP(A873,入力シート❷!A:AF,24,FALSE))</f>
        <v/>
      </c>
      <c r="AA873" s="66" t="str">
        <f>IF(VLOOKUP(A873,入力シート❷!A:AF,25,FALSE)="","",VLOOKUP(A873,入力シート❷!A:AF,25,FALSE))</f>
        <v/>
      </c>
      <c r="AB873" s="66" t="str">
        <f>IF(VLOOKUP(A873,入力シート❷!A:AF,26,FALSE)="","",VLOOKUP(A873,入力シート❷!A:AF,26,FALSE))</f>
        <v/>
      </c>
      <c r="AC873" s="77" t="str">
        <f>IF(VLOOKUP(A873,入力シート❷!A:AF,27,FALSE)="","",VLOOKUP(A873,入力シート❷!A:AF,27,FALSE))</f>
        <v/>
      </c>
      <c r="AD873" s="81" t="str">
        <f>IF(VLOOKUP(A873,入力シート❷!A:AG,33,FALSE)="","必要な場合、入力シート❷に入力してください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必要な場合、入力シート❷に入力してください",VLOOKUP(A873,入力シート❷!A:AG,33,FALSE))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73" s="81"/>
      <c r="AF873" s="81"/>
      <c r="AG873" s="82"/>
      <c r="AH873" s="164" t="s">
        <v>15</v>
      </c>
    </row>
    <row r="874" spans="1:34" ht="6" customHeight="1" thickBot="1">
      <c r="A874" s="249"/>
      <c r="B874" s="294"/>
      <c r="C874" s="297"/>
      <c r="D874" s="300"/>
      <c r="E874" s="251"/>
      <c r="F874" s="254"/>
      <c r="G874" s="254"/>
      <c r="H874" s="257"/>
      <c r="I874" s="294"/>
      <c r="J874" s="297"/>
      <c r="K874" s="300"/>
      <c r="L874" s="279"/>
      <c r="M874" s="280"/>
      <c r="N874" s="269"/>
      <c r="O874" s="272"/>
      <c r="P874" s="115"/>
      <c r="Q874" s="115"/>
      <c r="R874" s="115"/>
      <c r="S874" s="115"/>
      <c r="T874" s="115"/>
      <c r="U874" s="115"/>
      <c r="V874" s="124"/>
      <c r="W874" s="121"/>
      <c r="X874" s="75"/>
      <c r="Y874" s="67"/>
      <c r="Z874" s="67"/>
      <c r="AA874" s="67"/>
      <c r="AB874" s="67"/>
      <c r="AC874" s="78"/>
      <c r="AD874" s="83"/>
      <c r="AE874" s="83"/>
      <c r="AF874" s="83"/>
      <c r="AG874" s="84"/>
      <c r="AH874" s="165"/>
    </row>
    <row r="875" spans="1:34" ht="6" customHeight="1" thickBot="1">
      <c r="A875" s="249"/>
      <c r="B875" s="294"/>
      <c r="C875" s="297"/>
      <c r="D875" s="300"/>
      <c r="E875" s="251"/>
      <c r="F875" s="254"/>
      <c r="G875" s="254"/>
      <c r="H875" s="257"/>
      <c r="I875" s="294"/>
      <c r="J875" s="297"/>
      <c r="K875" s="300"/>
      <c r="L875" s="279"/>
      <c r="M875" s="280"/>
      <c r="N875" s="269"/>
      <c r="O875" s="272"/>
      <c r="P875" s="107" t="str">
        <f>IF(VLOOKUP(A873,入力シート❷!A:U,10,FALSE)="","",VLOOKUP(A873,入力シート❷!A:U,10,FALSE))</f>
        <v/>
      </c>
      <c r="Q875" s="107" t="str">
        <f>IF(VLOOKUP(A873,入力シート❷!A:U,11,FALSE)="","",VLOOKUP(A873,入力シート❷!A:U,11,FALSE))</f>
        <v/>
      </c>
      <c r="R875" s="107" t="str">
        <f>IF(VLOOKUP(A873,入力シート❷!A:U,12,FALSE)="","",VLOOKUP(A873,入力シート❷!A:U,12,FALSE))</f>
        <v/>
      </c>
      <c r="S875" s="107" t="str">
        <f>IF(VLOOKUP(A873,入力シート❷!A:U,13,FALSE)="","",VLOOKUP(A873,入力シート❷!A:U,13,FALSE))</f>
        <v/>
      </c>
      <c r="T875" s="107" t="str">
        <f>IF(VLOOKUP(A873,入力シート❷!A:U,18,FALSE)="","",VLOOKUP(A873,入力シート❷!A:U,18,FALSE))</f>
        <v/>
      </c>
      <c r="U875" s="107" t="str">
        <f>IF(SUM(P875:T875)=0,"",SUM(P875:T875))</f>
        <v/>
      </c>
      <c r="V875" s="124"/>
      <c r="W875" s="121"/>
      <c r="X875" s="75"/>
      <c r="Y875" s="67"/>
      <c r="Z875" s="67"/>
      <c r="AA875" s="67"/>
      <c r="AB875" s="67"/>
      <c r="AC875" s="78"/>
      <c r="AD875" s="83"/>
      <c r="AE875" s="83"/>
      <c r="AF875" s="83"/>
      <c r="AG875" s="84"/>
      <c r="AH875" s="165"/>
    </row>
    <row r="876" spans="1:34" ht="6" customHeight="1" thickBot="1">
      <c r="A876" s="249"/>
      <c r="B876" s="294"/>
      <c r="C876" s="297"/>
      <c r="D876" s="300"/>
      <c r="E876" s="251"/>
      <c r="F876" s="254"/>
      <c r="G876" s="254"/>
      <c r="H876" s="257"/>
      <c r="I876" s="294"/>
      <c r="J876" s="297"/>
      <c r="K876" s="300"/>
      <c r="L876" s="281"/>
      <c r="M876" s="282"/>
      <c r="N876" s="270"/>
      <c r="O876" s="273"/>
      <c r="P876" s="107"/>
      <c r="Q876" s="107"/>
      <c r="R876" s="107"/>
      <c r="S876" s="107"/>
      <c r="T876" s="107"/>
      <c r="U876" s="107"/>
      <c r="V876" s="154"/>
      <c r="W876" s="139"/>
      <c r="X876" s="75"/>
      <c r="Y876" s="67"/>
      <c r="Z876" s="67"/>
      <c r="AA876" s="67"/>
      <c r="AB876" s="67"/>
      <c r="AC876" s="78"/>
      <c r="AD876" s="83"/>
      <c r="AE876" s="83"/>
      <c r="AF876" s="83"/>
      <c r="AG876" s="84"/>
      <c r="AH876" s="166"/>
    </row>
    <row r="877" spans="1:34" ht="6" customHeight="1" thickBot="1">
      <c r="A877" s="249"/>
      <c r="B877" s="294"/>
      <c r="C877" s="297"/>
      <c r="D877" s="300"/>
      <c r="E877" s="251"/>
      <c r="F877" s="254"/>
      <c r="G877" s="254"/>
      <c r="H877" s="257"/>
      <c r="I877" s="294"/>
      <c r="J877" s="297"/>
      <c r="K877" s="300"/>
      <c r="L877" s="259" t="str">
        <f>IF(OR(VLOOKUP(A873,入力シート❷!A:I,5,FALSE)="",VLOOKUP(A873,入力シート❷!A:I,6,FALSE)=""),"入力シート❷に入力してください",VLOOKUP(A873,入力シート❷!A:I,5,FALSE)&amp;"　"&amp;VLOOKUP(A873,入力シート❷!A:I,6,FALSE))</f>
        <v>入力シート❷に入力してください</v>
      </c>
      <c r="M877" s="260"/>
      <c r="N877" s="260"/>
      <c r="O877" s="261"/>
      <c r="P877" s="107"/>
      <c r="Q877" s="107"/>
      <c r="R877" s="107"/>
      <c r="S877" s="107"/>
      <c r="T877" s="107"/>
      <c r="U877" s="107"/>
      <c r="V877" s="136" t="s">
        <v>9</v>
      </c>
      <c r="W877" s="128" t="str">
        <f>IF(VLOOKUP(A873,入力シート❷!A:U,20,FALSE)="","",VLOOKUP(A873,入力シート❷!A:U,20,FALSE))</f>
        <v/>
      </c>
      <c r="X877" s="75"/>
      <c r="Y877" s="67"/>
      <c r="Z877" s="67"/>
      <c r="AA877" s="67"/>
      <c r="AB877" s="67"/>
      <c r="AC877" s="78"/>
      <c r="AD877" s="83"/>
      <c r="AE877" s="83"/>
      <c r="AF877" s="83"/>
      <c r="AG877" s="84"/>
      <c r="AH877" s="167" t="s">
        <v>15</v>
      </c>
    </row>
    <row r="878" spans="1:34" ht="6" customHeight="1" thickBot="1">
      <c r="A878" s="249"/>
      <c r="B878" s="294"/>
      <c r="C878" s="297"/>
      <c r="D878" s="300"/>
      <c r="E878" s="251"/>
      <c r="F878" s="254"/>
      <c r="G878" s="254"/>
      <c r="H878" s="257"/>
      <c r="I878" s="294"/>
      <c r="J878" s="297"/>
      <c r="K878" s="300"/>
      <c r="L878" s="262"/>
      <c r="M878" s="263"/>
      <c r="N878" s="263"/>
      <c r="O878" s="264"/>
      <c r="P878" s="113"/>
      <c r="Q878" s="113"/>
      <c r="R878" s="113"/>
      <c r="S878" s="113"/>
      <c r="T878" s="113"/>
      <c r="U878" s="113"/>
      <c r="V878" s="124"/>
      <c r="W878" s="121"/>
      <c r="X878" s="75"/>
      <c r="Y878" s="67"/>
      <c r="Z878" s="67"/>
      <c r="AA878" s="67"/>
      <c r="AB878" s="67"/>
      <c r="AC878" s="78"/>
      <c r="AD878" s="83"/>
      <c r="AE878" s="83"/>
      <c r="AF878" s="83"/>
      <c r="AG878" s="84"/>
      <c r="AH878" s="165"/>
    </row>
    <row r="879" spans="1:34" ht="6" customHeight="1" thickBot="1">
      <c r="A879" s="249"/>
      <c r="B879" s="294"/>
      <c r="C879" s="297"/>
      <c r="D879" s="300"/>
      <c r="E879" s="251"/>
      <c r="F879" s="254"/>
      <c r="G879" s="254"/>
      <c r="H879" s="257"/>
      <c r="I879" s="294"/>
      <c r="J879" s="297"/>
      <c r="K879" s="300"/>
      <c r="L879" s="262"/>
      <c r="M879" s="263"/>
      <c r="N879" s="263"/>
      <c r="O879" s="264"/>
      <c r="P879" s="114" t="s">
        <v>4</v>
      </c>
      <c r="Q879" s="114" t="s">
        <v>5</v>
      </c>
      <c r="R879" s="114" t="s">
        <v>11</v>
      </c>
      <c r="S879" s="114" t="s">
        <v>12</v>
      </c>
      <c r="T879" s="126" t="s">
        <v>15</v>
      </c>
      <c r="U879" s="16"/>
      <c r="V879" s="124"/>
      <c r="W879" s="121"/>
      <c r="X879" s="75" t="str">
        <f>IF(VLOOKUP(A873,入力シート❷!A:AF,28,FALSE)="","",VLOOKUP(A873,入力シート❷!A:AF,28,FALSE))</f>
        <v/>
      </c>
      <c r="Y879" s="67" t="str">
        <f>IF(VLOOKUP(A873,入力シート❷!A:AF,29,FALSE)="","",VLOOKUP(A873,入力シート❷!A:AF,29,FALSE))</f>
        <v/>
      </c>
      <c r="Z879" s="67" t="str">
        <f>IF(VLOOKUP(A873,入力シート❷!A:AF,30,FALSE)="","",VLOOKUP(A873,入力シート❷!A:AF,30,FALSE))</f>
        <v/>
      </c>
      <c r="AA879" s="67" t="str">
        <f>IF(VLOOKUP(A873,入力シート❷!A:AF,31,FALSE)="","",VLOOKUP(A873,入力シート❷!A:AF,31,FALSE))</f>
        <v/>
      </c>
      <c r="AB879" s="67" t="str">
        <f>IF(VLOOKUP(A873,入力シート❷!A:AF,32,FALSE)="","",VLOOKUP(A873,入力シート❷!A:AF,32,FALSE))</f>
        <v/>
      </c>
      <c r="AC879" s="69"/>
      <c r="AD879" s="83"/>
      <c r="AE879" s="83"/>
      <c r="AF879" s="83"/>
      <c r="AG879" s="84"/>
      <c r="AH879" s="165"/>
    </row>
    <row r="880" spans="1:34" ht="6" customHeight="1" thickBot="1">
      <c r="A880" s="249"/>
      <c r="B880" s="294"/>
      <c r="C880" s="297"/>
      <c r="D880" s="300"/>
      <c r="E880" s="251"/>
      <c r="F880" s="254"/>
      <c r="G880" s="254"/>
      <c r="H880" s="257"/>
      <c r="I880" s="294"/>
      <c r="J880" s="297"/>
      <c r="K880" s="300"/>
      <c r="L880" s="262"/>
      <c r="M880" s="263"/>
      <c r="N880" s="263"/>
      <c r="O880" s="264"/>
      <c r="P880" s="115"/>
      <c r="Q880" s="115"/>
      <c r="R880" s="115"/>
      <c r="S880" s="115"/>
      <c r="T880" s="127"/>
      <c r="U880" s="17"/>
      <c r="V880" s="137"/>
      <c r="W880" s="129"/>
      <c r="X880" s="75"/>
      <c r="Y880" s="67"/>
      <c r="Z880" s="67"/>
      <c r="AA880" s="67"/>
      <c r="AB880" s="67"/>
      <c r="AC880" s="69"/>
      <c r="AD880" s="83"/>
      <c r="AE880" s="83"/>
      <c r="AF880" s="83"/>
      <c r="AG880" s="84"/>
      <c r="AH880" s="166"/>
    </row>
    <row r="881" spans="1:34" ht="6" customHeight="1" thickBot="1">
      <c r="A881" s="249"/>
      <c r="B881" s="294"/>
      <c r="C881" s="297"/>
      <c r="D881" s="300"/>
      <c r="E881" s="251"/>
      <c r="F881" s="254"/>
      <c r="G881" s="254"/>
      <c r="H881" s="257"/>
      <c r="I881" s="294"/>
      <c r="J881" s="297"/>
      <c r="K881" s="300"/>
      <c r="L881" s="262"/>
      <c r="M881" s="263"/>
      <c r="N881" s="263"/>
      <c r="O881" s="264"/>
      <c r="P881" s="107" t="str">
        <f>IF(VLOOKUP(A873,入力シート❷!A:U,14,FALSE)="","",VLOOKUP(A873,入力シート❷!A:U,14,FALSE))</f>
        <v/>
      </c>
      <c r="Q881" s="107" t="str">
        <f>IF(VLOOKUP(A873,入力シート❷!A:U,15,FALSE)="","",VLOOKUP(A873,入力シート❷!A:U,15,FALSE))</f>
        <v/>
      </c>
      <c r="R881" s="107" t="str">
        <f>IF(VLOOKUP(A873,入力シート❷!A:U,16,FALSE)="","",VLOOKUP(A873,入力シート❷!A:U,16,FALSE))</f>
        <v/>
      </c>
      <c r="S881" s="107" t="str">
        <f>IF(VLOOKUP(A873,入力シート❷!A:U,17,FALSE)="","",VLOOKUP(A873,入力シート❷!A:U,17,FALSE))</f>
        <v/>
      </c>
      <c r="T881" s="127"/>
      <c r="U881" s="17"/>
      <c r="V881" s="123" t="s">
        <v>10</v>
      </c>
      <c r="W881" s="120" t="str">
        <f>IF(VLOOKUP(A873,入力シート❷!A:U,21,FALSE)="","",VLOOKUP(A873,入力シート❷!A:U,21,FALSE))</f>
        <v/>
      </c>
      <c r="X881" s="75"/>
      <c r="Y881" s="67"/>
      <c r="Z881" s="67"/>
      <c r="AA881" s="67"/>
      <c r="AB881" s="67"/>
      <c r="AC881" s="69"/>
      <c r="AD881" s="83"/>
      <c r="AE881" s="83"/>
      <c r="AF881" s="83"/>
      <c r="AG881" s="84"/>
      <c r="AH881" s="167" t="s">
        <v>15</v>
      </c>
    </row>
    <row r="882" spans="1:34" ht="6" customHeight="1" thickBot="1">
      <c r="A882" s="249"/>
      <c r="B882" s="294"/>
      <c r="C882" s="297"/>
      <c r="D882" s="300"/>
      <c r="E882" s="251"/>
      <c r="F882" s="254"/>
      <c r="G882" s="254"/>
      <c r="H882" s="257"/>
      <c r="I882" s="294"/>
      <c r="J882" s="297"/>
      <c r="K882" s="300"/>
      <c r="L882" s="262"/>
      <c r="M882" s="263"/>
      <c r="N882" s="263"/>
      <c r="O882" s="264"/>
      <c r="P882" s="107"/>
      <c r="Q882" s="107"/>
      <c r="R882" s="107"/>
      <c r="S882" s="107"/>
      <c r="T882" s="111" t="str">
        <f>VLOOKUP(A873,■■■!A:BN,66)</f>
        <v/>
      </c>
      <c r="U882" s="118">
        <f>VLOOKUP(A873,■■■!A:BA,53)</f>
        <v>0</v>
      </c>
      <c r="V882" s="124"/>
      <c r="W882" s="121"/>
      <c r="X882" s="75"/>
      <c r="Y882" s="67"/>
      <c r="Z882" s="67"/>
      <c r="AA882" s="67"/>
      <c r="AB882" s="67"/>
      <c r="AC882" s="69"/>
      <c r="AD882" s="83"/>
      <c r="AE882" s="83"/>
      <c r="AF882" s="83"/>
      <c r="AG882" s="84"/>
      <c r="AH882" s="165"/>
    </row>
    <row r="883" spans="1:34" ht="6" customHeight="1" thickBot="1">
      <c r="A883" s="249"/>
      <c r="B883" s="294"/>
      <c r="C883" s="297"/>
      <c r="D883" s="300"/>
      <c r="E883" s="251"/>
      <c r="F883" s="254"/>
      <c r="G883" s="254"/>
      <c r="H883" s="257"/>
      <c r="I883" s="294"/>
      <c r="J883" s="297"/>
      <c r="K883" s="300"/>
      <c r="L883" s="262"/>
      <c r="M883" s="263"/>
      <c r="N883" s="263"/>
      <c r="O883" s="264"/>
      <c r="P883" s="107"/>
      <c r="Q883" s="107"/>
      <c r="R883" s="107"/>
      <c r="S883" s="107"/>
      <c r="T883" s="111"/>
      <c r="U883" s="118"/>
      <c r="V883" s="124"/>
      <c r="W883" s="121"/>
      <c r="X883" s="75"/>
      <c r="Y883" s="67"/>
      <c r="Z883" s="67"/>
      <c r="AA883" s="67"/>
      <c r="AB883" s="67"/>
      <c r="AC883" s="69"/>
      <c r="AD883" s="83"/>
      <c r="AE883" s="83"/>
      <c r="AF883" s="83"/>
      <c r="AG883" s="84"/>
      <c r="AH883" s="165"/>
    </row>
    <row r="884" spans="1:34" ht="6" customHeight="1" thickBot="1">
      <c r="A884" s="249"/>
      <c r="B884" s="295"/>
      <c r="C884" s="298"/>
      <c r="D884" s="301"/>
      <c r="E884" s="252"/>
      <c r="F884" s="255"/>
      <c r="G884" s="255"/>
      <c r="H884" s="258"/>
      <c r="I884" s="295"/>
      <c r="J884" s="298"/>
      <c r="K884" s="301"/>
      <c r="L884" s="265"/>
      <c r="M884" s="266"/>
      <c r="N884" s="266"/>
      <c r="O884" s="267"/>
      <c r="P884" s="108"/>
      <c r="Q884" s="108"/>
      <c r="R884" s="108"/>
      <c r="S884" s="108"/>
      <c r="T884" s="112"/>
      <c r="U884" s="119"/>
      <c r="V884" s="125"/>
      <c r="W884" s="122"/>
      <c r="X884" s="76"/>
      <c r="Y884" s="68"/>
      <c r="Z884" s="68"/>
      <c r="AA884" s="68"/>
      <c r="AB884" s="68"/>
      <c r="AC884" s="70"/>
      <c r="AD884" s="85"/>
      <c r="AE884" s="85"/>
      <c r="AF884" s="85"/>
      <c r="AG884" s="86"/>
      <c r="AH884" s="168"/>
    </row>
    <row r="885" spans="1:34" ht="6" customHeight="1" thickBot="1">
      <c r="A885" s="249">
        <v>48</v>
      </c>
      <c r="B885" s="293" t="str">
        <f>IF(VLOOKUP(A885,入力シート❷!A:B,2,FALSE)="ハイパーコース","ハイパー","")</f>
        <v/>
      </c>
      <c r="C885" s="296" t="str">
        <f>IF(VLOOKUP(A885,入力シート❷!A:B,2,FALSE)="アドバンストコース","アドバンスト","")</f>
        <v/>
      </c>
      <c r="D885" s="299" t="str">
        <f>IF(VLOOKUP(A885,入力シート❷!A:B,2,FALSE)="アグレッシブコース","アグレッシブ","")</f>
        <v/>
      </c>
      <c r="E885" s="250" t="str">
        <f>IF(VLOOKUP(A885,入力シート❷!A:C,3,FALSE)="A推薦(単願)","A推薦","")</f>
        <v/>
      </c>
      <c r="F885" s="253" t="str">
        <f>IF(VLOOKUP(A885,入力シート❷!A:C,3,FALSE)="B推薦(併願)","B推薦","")</f>
        <v/>
      </c>
      <c r="G885" s="253" t="str">
        <f>IF(VLOOKUP(A885,入力シート❷!A:C,3,FALSE)="C推薦(第一志望)","C推薦","")</f>
        <v/>
      </c>
      <c r="H885" s="256" t="str">
        <f>IF(VLOOKUP(A885,入力シート❷!A:C,3,FALSE)="併願優遇","併願優遇","")</f>
        <v/>
      </c>
      <c r="I885" s="293" t="str">
        <f>IF(VLOOKUP(A885,入力シート❷!A:D,4,FALSE)="学業特待Ⅰ","学業特待Ⅰ","")</f>
        <v/>
      </c>
      <c r="J885" s="296" t="str">
        <f>IF(VLOOKUP(A885,入力シート❷!A:D,4,FALSE)="学業特待Ⅱ","学業特待Ⅱ","")</f>
        <v/>
      </c>
      <c r="K885" s="299" t="str">
        <f>IF(VLOOKUP(A885,入力シート❷!A:D,4,FALSE)="学業特待Ⅲ","学業特待Ⅲ","")</f>
        <v/>
      </c>
      <c r="L885" s="277" t="str">
        <f>IF(OR(VLOOKUP(A885,入力シート❷!A:I,7,FALSE)="",VLOOKUP(A885,入力シート❷!A:I,8,FALSE)=""),"入力シート❷に入力してください",VLOOKUP(A885,入力シート❷!A:I,7,FALSE)&amp;"　"&amp;VLOOKUP(A885,入力シート❷!A:I,8,FALSE))</f>
        <v>入力シート❷に入力してください</v>
      </c>
      <c r="M885" s="278"/>
      <c r="N885" s="268" t="str">
        <f>IF(VLOOKUP(A885,入力シート❷!A:I,9,FALSE)="","",IF(VLOOKUP(A885,入力シート❷!A:I,9,FALSE)="女","",VLOOKUP(A885,入力シート❷!A:I,9,FALSE)))</f>
        <v/>
      </c>
      <c r="O885" s="271" t="str">
        <f>IF(VLOOKUP(A885,入力シート❷!A:I,9,FALSE)="","",IF(VLOOKUP(A885,入力シート❷!A:I,9,FALSE)="男","",VLOOKUP(A885,入力シート❷!A:I,9,FALSE)))</f>
        <v/>
      </c>
      <c r="P885" s="159" t="s">
        <v>0</v>
      </c>
      <c r="Q885" s="159" t="s">
        <v>1</v>
      </c>
      <c r="R885" s="159" t="s">
        <v>2</v>
      </c>
      <c r="S885" s="159" t="s">
        <v>3</v>
      </c>
      <c r="T885" s="159" t="s">
        <v>6</v>
      </c>
      <c r="U885" s="159" t="s">
        <v>7</v>
      </c>
      <c r="V885" s="153" t="s">
        <v>8</v>
      </c>
      <c r="W885" s="138" t="str">
        <f>IF(VLOOKUP(A885,入力シート❷!A:U,19,FALSE)="","",VLOOKUP(A885,入力シート❷!A:U,19,FALSE))</f>
        <v/>
      </c>
      <c r="X885" s="87" t="str">
        <f>IF(VLOOKUP(A885,入力シート❷!A:AF,22,FALSE)="","",VLOOKUP(A885,入力シート❷!A:AF,22,FALSE))</f>
        <v/>
      </c>
      <c r="Y885" s="66" t="str">
        <f>IF(VLOOKUP(A885,入力シート❷!A:AF,23,FALSE)="","",VLOOKUP(A885,入力シート❷!A:AF,23,FALSE))</f>
        <v/>
      </c>
      <c r="Z885" s="66" t="str">
        <f>IF(VLOOKUP(A885,入力シート❷!A:AF,24,FALSE)="","",VLOOKUP(A885,入力シート❷!A:AF,24,FALSE))</f>
        <v/>
      </c>
      <c r="AA885" s="66" t="str">
        <f>IF(VLOOKUP(A885,入力シート❷!A:AF,25,FALSE)="","",VLOOKUP(A885,入力シート❷!A:AF,25,FALSE))</f>
        <v/>
      </c>
      <c r="AB885" s="66" t="str">
        <f>IF(VLOOKUP(A885,入力シート❷!A:AF,26,FALSE)="","",VLOOKUP(A885,入力シート❷!A:AF,26,FALSE))</f>
        <v/>
      </c>
      <c r="AC885" s="77" t="str">
        <f>IF(VLOOKUP(A885,入力シート❷!A:AF,27,FALSE)="","",VLOOKUP(A885,入力シート❷!A:AF,27,FALSE))</f>
        <v/>
      </c>
      <c r="AD885" s="81" t="str">
        <f>IF(VLOOKUP(A885,入力シート❷!A:AG,33,FALSE)="","必要な場合、入力シート❷に入力してください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必要な場合、入力シート❷に入力してください",VLOOKUP(A885,入力シート❷!A:AG,33,FALSE))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85" s="81"/>
      <c r="AF885" s="81"/>
      <c r="AG885" s="82"/>
      <c r="AH885" s="164" t="s">
        <v>15</v>
      </c>
    </row>
    <row r="886" spans="1:34" ht="6" customHeight="1" thickBot="1">
      <c r="A886" s="249"/>
      <c r="B886" s="294"/>
      <c r="C886" s="297"/>
      <c r="D886" s="300"/>
      <c r="E886" s="251"/>
      <c r="F886" s="254"/>
      <c r="G886" s="254"/>
      <c r="H886" s="257"/>
      <c r="I886" s="294"/>
      <c r="J886" s="297"/>
      <c r="K886" s="300"/>
      <c r="L886" s="279"/>
      <c r="M886" s="280"/>
      <c r="N886" s="269"/>
      <c r="O886" s="272"/>
      <c r="P886" s="115"/>
      <c r="Q886" s="115"/>
      <c r="R886" s="115"/>
      <c r="S886" s="115"/>
      <c r="T886" s="115"/>
      <c r="U886" s="115"/>
      <c r="V886" s="124"/>
      <c r="W886" s="121"/>
      <c r="X886" s="75"/>
      <c r="Y886" s="67"/>
      <c r="Z886" s="67"/>
      <c r="AA886" s="67"/>
      <c r="AB886" s="67"/>
      <c r="AC886" s="78"/>
      <c r="AD886" s="83"/>
      <c r="AE886" s="83"/>
      <c r="AF886" s="83"/>
      <c r="AG886" s="84"/>
      <c r="AH886" s="165"/>
    </row>
    <row r="887" spans="1:34" ht="6" customHeight="1" thickBot="1">
      <c r="A887" s="249"/>
      <c r="B887" s="294"/>
      <c r="C887" s="297"/>
      <c r="D887" s="300"/>
      <c r="E887" s="251"/>
      <c r="F887" s="254"/>
      <c r="G887" s="254"/>
      <c r="H887" s="257"/>
      <c r="I887" s="294"/>
      <c r="J887" s="297"/>
      <c r="K887" s="300"/>
      <c r="L887" s="279"/>
      <c r="M887" s="280"/>
      <c r="N887" s="269"/>
      <c r="O887" s="272"/>
      <c r="P887" s="107" t="str">
        <f>IF(VLOOKUP(A885,入力シート❷!A:U,10,FALSE)="","",VLOOKUP(A885,入力シート❷!A:U,10,FALSE))</f>
        <v/>
      </c>
      <c r="Q887" s="107" t="str">
        <f>IF(VLOOKUP(A885,入力シート❷!A:U,11,FALSE)="","",VLOOKUP(A885,入力シート❷!A:U,11,FALSE))</f>
        <v/>
      </c>
      <c r="R887" s="107" t="str">
        <f>IF(VLOOKUP(A885,入力シート❷!A:U,12,FALSE)="","",VLOOKUP(A885,入力シート❷!A:U,12,FALSE))</f>
        <v/>
      </c>
      <c r="S887" s="107" t="str">
        <f>IF(VLOOKUP(A885,入力シート❷!A:U,13,FALSE)="","",VLOOKUP(A885,入力シート❷!A:U,13,FALSE))</f>
        <v/>
      </c>
      <c r="T887" s="107" t="str">
        <f>IF(VLOOKUP(A885,入力シート❷!A:U,18,FALSE)="","",VLOOKUP(A885,入力シート❷!A:U,18,FALSE))</f>
        <v/>
      </c>
      <c r="U887" s="107" t="str">
        <f>IF(SUM(P887:T887)=0,"",SUM(P887:T887))</f>
        <v/>
      </c>
      <c r="V887" s="124"/>
      <c r="W887" s="121"/>
      <c r="X887" s="75"/>
      <c r="Y887" s="67"/>
      <c r="Z887" s="67"/>
      <c r="AA887" s="67"/>
      <c r="AB887" s="67"/>
      <c r="AC887" s="78"/>
      <c r="AD887" s="83"/>
      <c r="AE887" s="83"/>
      <c r="AF887" s="83"/>
      <c r="AG887" s="84"/>
      <c r="AH887" s="165"/>
    </row>
    <row r="888" spans="1:34" ht="6" customHeight="1" thickBot="1">
      <c r="A888" s="249"/>
      <c r="B888" s="294"/>
      <c r="C888" s="297"/>
      <c r="D888" s="300"/>
      <c r="E888" s="251"/>
      <c r="F888" s="254"/>
      <c r="G888" s="254"/>
      <c r="H888" s="257"/>
      <c r="I888" s="294"/>
      <c r="J888" s="297"/>
      <c r="K888" s="300"/>
      <c r="L888" s="281"/>
      <c r="M888" s="282"/>
      <c r="N888" s="270"/>
      <c r="O888" s="273"/>
      <c r="P888" s="107"/>
      <c r="Q888" s="107"/>
      <c r="R888" s="107"/>
      <c r="S888" s="107"/>
      <c r="T888" s="107"/>
      <c r="U888" s="107"/>
      <c r="V888" s="154"/>
      <c r="W888" s="139"/>
      <c r="X888" s="75"/>
      <c r="Y888" s="67"/>
      <c r="Z888" s="67"/>
      <c r="AA888" s="67"/>
      <c r="AB888" s="67"/>
      <c r="AC888" s="78"/>
      <c r="AD888" s="83"/>
      <c r="AE888" s="83"/>
      <c r="AF888" s="83"/>
      <c r="AG888" s="84"/>
      <c r="AH888" s="166"/>
    </row>
    <row r="889" spans="1:34" ht="6" customHeight="1" thickBot="1">
      <c r="A889" s="249"/>
      <c r="B889" s="294"/>
      <c r="C889" s="297"/>
      <c r="D889" s="300"/>
      <c r="E889" s="251"/>
      <c r="F889" s="254"/>
      <c r="G889" s="254"/>
      <c r="H889" s="257"/>
      <c r="I889" s="294"/>
      <c r="J889" s="297"/>
      <c r="K889" s="300"/>
      <c r="L889" s="259" t="str">
        <f>IF(OR(VLOOKUP(A885,入力シート❷!A:I,5,FALSE)="",VLOOKUP(A885,入力シート❷!A:I,6,FALSE)=""),"入力シート❷に入力してください",VLOOKUP(A885,入力シート❷!A:I,5,FALSE)&amp;"　"&amp;VLOOKUP(A885,入力シート❷!A:I,6,FALSE))</f>
        <v>入力シート❷に入力してください</v>
      </c>
      <c r="M889" s="260"/>
      <c r="N889" s="260"/>
      <c r="O889" s="261"/>
      <c r="P889" s="107"/>
      <c r="Q889" s="107"/>
      <c r="R889" s="107"/>
      <c r="S889" s="107"/>
      <c r="T889" s="107"/>
      <c r="U889" s="107"/>
      <c r="V889" s="136" t="s">
        <v>9</v>
      </c>
      <c r="W889" s="128" t="str">
        <f>IF(VLOOKUP(A885,入力シート❷!A:U,20,FALSE)="","",VLOOKUP(A885,入力シート❷!A:U,20,FALSE))</f>
        <v/>
      </c>
      <c r="X889" s="75"/>
      <c r="Y889" s="67"/>
      <c r="Z889" s="67"/>
      <c r="AA889" s="67"/>
      <c r="AB889" s="67"/>
      <c r="AC889" s="78"/>
      <c r="AD889" s="83"/>
      <c r="AE889" s="83"/>
      <c r="AF889" s="83"/>
      <c r="AG889" s="84"/>
      <c r="AH889" s="167" t="s">
        <v>15</v>
      </c>
    </row>
    <row r="890" spans="1:34" ht="6" customHeight="1" thickBot="1">
      <c r="A890" s="249"/>
      <c r="B890" s="294"/>
      <c r="C890" s="297"/>
      <c r="D890" s="300"/>
      <c r="E890" s="251"/>
      <c r="F890" s="254"/>
      <c r="G890" s="254"/>
      <c r="H890" s="257"/>
      <c r="I890" s="294"/>
      <c r="J890" s="297"/>
      <c r="K890" s="300"/>
      <c r="L890" s="262"/>
      <c r="M890" s="263"/>
      <c r="N890" s="263"/>
      <c r="O890" s="264"/>
      <c r="P890" s="113"/>
      <c r="Q890" s="113"/>
      <c r="R890" s="113"/>
      <c r="S890" s="113"/>
      <c r="T890" s="113"/>
      <c r="U890" s="113"/>
      <c r="V890" s="124"/>
      <c r="W890" s="121"/>
      <c r="X890" s="75"/>
      <c r="Y890" s="67"/>
      <c r="Z890" s="67"/>
      <c r="AA890" s="67"/>
      <c r="AB890" s="67"/>
      <c r="AC890" s="78"/>
      <c r="AD890" s="83"/>
      <c r="AE890" s="83"/>
      <c r="AF890" s="83"/>
      <c r="AG890" s="84"/>
      <c r="AH890" s="165"/>
    </row>
    <row r="891" spans="1:34" ht="6" customHeight="1" thickBot="1">
      <c r="A891" s="249"/>
      <c r="B891" s="294"/>
      <c r="C891" s="297"/>
      <c r="D891" s="300"/>
      <c r="E891" s="251"/>
      <c r="F891" s="254"/>
      <c r="G891" s="254"/>
      <c r="H891" s="257"/>
      <c r="I891" s="294"/>
      <c r="J891" s="297"/>
      <c r="K891" s="300"/>
      <c r="L891" s="262"/>
      <c r="M891" s="263"/>
      <c r="N891" s="263"/>
      <c r="O891" s="264"/>
      <c r="P891" s="114" t="s">
        <v>4</v>
      </c>
      <c r="Q891" s="114" t="s">
        <v>5</v>
      </c>
      <c r="R891" s="114" t="s">
        <v>11</v>
      </c>
      <c r="S891" s="114" t="s">
        <v>12</v>
      </c>
      <c r="T891" s="126" t="s">
        <v>15</v>
      </c>
      <c r="U891" s="16"/>
      <c r="V891" s="124"/>
      <c r="W891" s="121"/>
      <c r="X891" s="75" t="str">
        <f>IF(VLOOKUP(A885,入力シート❷!A:AF,28,FALSE)="","",VLOOKUP(A885,入力シート❷!A:AF,28,FALSE))</f>
        <v/>
      </c>
      <c r="Y891" s="67" t="str">
        <f>IF(VLOOKUP(A885,入力シート❷!A:AF,29,FALSE)="","",VLOOKUP(A885,入力シート❷!A:AF,29,FALSE))</f>
        <v/>
      </c>
      <c r="Z891" s="67" t="str">
        <f>IF(VLOOKUP(A885,入力シート❷!A:AF,30,FALSE)="","",VLOOKUP(A885,入力シート❷!A:AF,30,FALSE))</f>
        <v/>
      </c>
      <c r="AA891" s="67" t="str">
        <f>IF(VLOOKUP(A885,入力シート❷!A:AF,31,FALSE)="","",VLOOKUP(A885,入力シート❷!A:AF,31,FALSE))</f>
        <v/>
      </c>
      <c r="AB891" s="67" t="str">
        <f>IF(VLOOKUP(A885,入力シート❷!A:AF,32,FALSE)="","",VLOOKUP(A885,入力シート❷!A:AF,32,FALSE))</f>
        <v/>
      </c>
      <c r="AC891" s="69"/>
      <c r="AD891" s="83"/>
      <c r="AE891" s="83"/>
      <c r="AF891" s="83"/>
      <c r="AG891" s="84"/>
      <c r="AH891" s="165"/>
    </row>
    <row r="892" spans="1:34" ht="6" customHeight="1" thickBot="1">
      <c r="A892" s="249"/>
      <c r="B892" s="294"/>
      <c r="C892" s="297"/>
      <c r="D892" s="300"/>
      <c r="E892" s="251"/>
      <c r="F892" s="254"/>
      <c r="G892" s="254"/>
      <c r="H892" s="257"/>
      <c r="I892" s="294"/>
      <c r="J892" s="297"/>
      <c r="K892" s="300"/>
      <c r="L892" s="262"/>
      <c r="M892" s="263"/>
      <c r="N892" s="263"/>
      <c r="O892" s="264"/>
      <c r="P892" s="115"/>
      <c r="Q892" s="115"/>
      <c r="R892" s="115"/>
      <c r="S892" s="115"/>
      <c r="T892" s="127"/>
      <c r="U892" s="17"/>
      <c r="V892" s="137"/>
      <c r="W892" s="129"/>
      <c r="X892" s="75"/>
      <c r="Y892" s="67"/>
      <c r="Z892" s="67"/>
      <c r="AA892" s="67"/>
      <c r="AB892" s="67"/>
      <c r="AC892" s="69"/>
      <c r="AD892" s="83"/>
      <c r="AE892" s="83"/>
      <c r="AF892" s="83"/>
      <c r="AG892" s="84"/>
      <c r="AH892" s="166"/>
    </row>
    <row r="893" spans="1:34" ht="6" customHeight="1" thickBot="1">
      <c r="A893" s="249"/>
      <c r="B893" s="294"/>
      <c r="C893" s="297"/>
      <c r="D893" s="300"/>
      <c r="E893" s="251"/>
      <c r="F893" s="254"/>
      <c r="G893" s="254"/>
      <c r="H893" s="257"/>
      <c r="I893" s="294"/>
      <c r="J893" s="297"/>
      <c r="K893" s="300"/>
      <c r="L893" s="262"/>
      <c r="M893" s="263"/>
      <c r="N893" s="263"/>
      <c r="O893" s="264"/>
      <c r="P893" s="107" t="str">
        <f>IF(VLOOKUP(A885,入力シート❷!A:U,14,FALSE)="","",VLOOKUP(A885,入力シート❷!A:U,14,FALSE))</f>
        <v/>
      </c>
      <c r="Q893" s="107" t="str">
        <f>IF(VLOOKUP(A885,入力シート❷!A:U,15,FALSE)="","",VLOOKUP(A885,入力シート❷!A:U,15,FALSE))</f>
        <v/>
      </c>
      <c r="R893" s="107" t="str">
        <f>IF(VLOOKUP(A885,入力シート❷!A:U,16,FALSE)="","",VLOOKUP(A885,入力シート❷!A:U,16,FALSE))</f>
        <v/>
      </c>
      <c r="S893" s="107" t="str">
        <f>IF(VLOOKUP(A885,入力シート❷!A:U,17,FALSE)="","",VLOOKUP(A885,入力シート❷!A:U,17,FALSE))</f>
        <v/>
      </c>
      <c r="T893" s="127"/>
      <c r="U893" s="17"/>
      <c r="V893" s="123" t="s">
        <v>10</v>
      </c>
      <c r="W893" s="120" t="str">
        <f>IF(VLOOKUP(A885,入力シート❷!A:U,21,FALSE)="","",VLOOKUP(A885,入力シート❷!A:U,21,FALSE))</f>
        <v/>
      </c>
      <c r="X893" s="75"/>
      <c r="Y893" s="67"/>
      <c r="Z893" s="67"/>
      <c r="AA893" s="67"/>
      <c r="AB893" s="67"/>
      <c r="AC893" s="69"/>
      <c r="AD893" s="83"/>
      <c r="AE893" s="83"/>
      <c r="AF893" s="83"/>
      <c r="AG893" s="84"/>
      <c r="AH893" s="167" t="s">
        <v>15</v>
      </c>
    </row>
    <row r="894" spans="1:34" ht="6" customHeight="1" thickBot="1">
      <c r="A894" s="249"/>
      <c r="B894" s="294"/>
      <c r="C894" s="297"/>
      <c r="D894" s="300"/>
      <c r="E894" s="251"/>
      <c r="F894" s="254"/>
      <c r="G894" s="254"/>
      <c r="H894" s="257"/>
      <c r="I894" s="294"/>
      <c r="J894" s="297"/>
      <c r="K894" s="300"/>
      <c r="L894" s="262"/>
      <c r="M894" s="263"/>
      <c r="N894" s="263"/>
      <c r="O894" s="264"/>
      <c r="P894" s="107"/>
      <c r="Q894" s="107"/>
      <c r="R894" s="107"/>
      <c r="S894" s="107"/>
      <c r="T894" s="111" t="str">
        <f>VLOOKUP(A885,■■■!A:BN,66)</f>
        <v/>
      </c>
      <c r="U894" s="118">
        <f>VLOOKUP(A885,■■■!A:BA,53)</f>
        <v>0</v>
      </c>
      <c r="V894" s="124"/>
      <c r="W894" s="121"/>
      <c r="X894" s="75"/>
      <c r="Y894" s="67"/>
      <c r="Z894" s="67"/>
      <c r="AA894" s="67"/>
      <c r="AB894" s="67"/>
      <c r="AC894" s="69"/>
      <c r="AD894" s="83"/>
      <c r="AE894" s="83"/>
      <c r="AF894" s="83"/>
      <c r="AG894" s="84"/>
      <c r="AH894" s="165"/>
    </row>
    <row r="895" spans="1:34" ht="6" customHeight="1" thickBot="1">
      <c r="A895" s="249"/>
      <c r="B895" s="294"/>
      <c r="C895" s="297"/>
      <c r="D895" s="300"/>
      <c r="E895" s="251"/>
      <c r="F895" s="254"/>
      <c r="G895" s="254"/>
      <c r="H895" s="257"/>
      <c r="I895" s="294"/>
      <c r="J895" s="297"/>
      <c r="K895" s="300"/>
      <c r="L895" s="262"/>
      <c r="M895" s="263"/>
      <c r="N895" s="263"/>
      <c r="O895" s="264"/>
      <c r="P895" s="107"/>
      <c r="Q895" s="107"/>
      <c r="R895" s="107"/>
      <c r="S895" s="107"/>
      <c r="T895" s="111"/>
      <c r="U895" s="118"/>
      <c r="V895" s="124"/>
      <c r="W895" s="121"/>
      <c r="X895" s="75"/>
      <c r="Y895" s="67"/>
      <c r="Z895" s="67"/>
      <c r="AA895" s="67"/>
      <c r="AB895" s="67"/>
      <c r="AC895" s="69"/>
      <c r="AD895" s="83"/>
      <c r="AE895" s="83"/>
      <c r="AF895" s="83"/>
      <c r="AG895" s="84"/>
      <c r="AH895" s="165"/>
    </row>
    <row r="896" spans="1:34" ht="6" customHeight="1" thickBot="1">
      <c r="A896" s="249"/>
      <c r="B896" s="295"/>
      <c r="C896" s="298"/>
      <c r="D896" s="301"/>
      <c r="E896" s="252"/>
      <c r="F896" s="255"/>
      <c r="G896" s="255"/>
      <c r="H896" s="258"/>
      <c r="I896" s="295"/>
      <c r="J896" s="298"/>
      <c r="K896" s="301"/>
      <c r="L896" s="265"/>
      <c r="M896" s="266"/>
      <c r="N896" s="266"/>
      <c r="O896" s="267"/>
      <c r="P896" s="108"/>
      <c r="Q896" s="108"/>
      <c r="R896" s="108"/>
      <c r="S896" s="108"/>
      <c r="T896" s="112"/>
      <c r="U896" s="119"/>
      <c r="V896" s="125"/>
      <c r="W896" s="122"/>
      <c r="X896" s="76"/>
      <c r="Y896" s="68"/>
      <c r="Z896" s="68"/>
      <c r="AA896" s="68"/>
      <c r="AB896" s="68"/>
      <c r="AC896" s="70"/>
      <c r="AD896" s="85"/>
      <c r="AE896" s="85"/>
      <c r="AF896" s="85"/>
      <c r="AG896" s="86"/>
      <c r="AH896" s="168"/>
    </row>
    <row r="897" spans="1:34" ht="6" customHeight="1" thickBot="1">
      <c r="A897" s="249">
        <v>49</v>
      </c>
      <c r="B897" s="293" t="str">
        <f>IF(VLOOKUP(A897,入力シート❷!A:B,2,FALSE)="ハイパーコース","ハイパー","")</f>
        <v/>
      </c>
      <c r="C897" s="296" t="str">
        <f>IF(VLOOKUP(A897,入力シート❷!A:B,2,FALSE)="アドバンストコース","アドバンスト","")</f>
        <v/>
      </c>
      <c r="D897" s="299" t="str">
        <f>IF(VLOOKUP(A897,入力シート❷!A:B,2,FALSE)="アグレッシブコース","アグレッシブ","")</f>
        <v/>
      </c>
      <c r="E897" s="250" t="str">
        <f>IF(VLOOKUP(A897,入力シート❷!A:C,3,FALSE)="A推薦(単願)","A推薦","")</f>
        <v/>
      </c>
      <c r="F897" s="253" t="str">
        <f>IF(VLOOKUP(A897,入力シート❷!A:C,3,FALSE)="B推薦(併願)","B推薦","")</f>
        <v/>
      </c>
      <c r="G897" s="253" t="str">
        <f>IF(VLOOKUP(A897,入力シート❷!A:C,3,FALSE)="C推薦(第一志望)","C推薦","")</f>
        <v/>
      </c>
      <c r="H897" s="256" t="str">
        <f>IF(VLOOKUP(A897,入力シート❷!A:C,3,FALSE)="併願優遇","併願優遇","")</f>
        <v/>
      </c>
      <c r="I897" s="293" t="str">
        <f>IF(VLOOKUP(A897,入力シート❷!A:D,4,FALSE)="学業特待Ⅰ","学業特待Ⅰ","")</f>
        <v/>
      </c>
      <c r="J897" s="296" t="str">
        <f>IF(VLOOKUP(A897,入力シート❷!A:D,4,FALSE)="学業特待Ⅱ","学業特待Ⅱ","")</f>
        <v/>
      </c>
      <c r="K897" s="299" t="str">
        <f>IF(VLOOKUP(A897,入力シート❷!A:D,4,FALSE)="学業特待Ⅲ","学業特待Ⅲ","")</f>
        <v/>
      </c>
      <c r="L897" s="277" t="str">
        <f>IF(OR(VLOOKUP(A897,入力シート❷!A:I,7,FALSE)="",VLOOKUP(A897,入力シート❷!A:I,8,FALSE)=""),"入力シート❷に入力してください",VLOOKUP(A897,入力シート❷!A:I,7,FALSE)&amp;"　"&amp;VLOOKUP(A897,入力シート❷!A:I,8,FALSE))</f>
        <v>入力シート❷に入力してください</v>
      </c>
      <c r="M897" s="278"/>
      <c r="N897" s="268" t="str">
        <f>IF(VLOOKUP(A897,入力シート❷!A:I,9,FALSE)="","",IF(VLOOKUP(A897,入力シート❷!A:I,9,FALSE)="女","",VLOOKUP(A897,入力シート❷!A:I,9,FALSE)))</f>
        <v/>
      </c>
      <c r="O897" s="271" t="str">
        <f>IF(VLOOKUP(A897,入力シート❷!A:I,9,FALSE)="","",IF(VLOOKUP(A897,入力シート❷!A:I,9,FALSE)="男","",VLOOKUP(A897,入力シート❷!A:I,9,FALSE)))</f>
        <v/>
      </c>
      <c r="P897" s="159" t="s">
        <v>0</v>
      </c>
      <c r="Q897" s="159" t="s">
        <v>1</v>
      </c>
      <c r="R897" s="159" t="s">
        <v>2</v>
      </c>
      <c r="S897" s="159" t="s">
        <v>3</v>
      </c>
      <c r="T897" s="159" t="s">
        <v>6</v>
      </c>
      <c r="U897" s="159" t="s">
        <v>7</v>
      </c>
      <c r="V897" s="153" t="s">
        <v>8</v>
      </c>
      <c r="W897" s="138" t="str">
        <f>IF(VLOOKUP(A897,入力シート❷!A:U,19,FALSE)="","",VLOOKUP(A897,入力シート❷!A:U,19,FALSE))</f>
        <v/>
      </c>
      <c r="X897" s="87" t="str">
        <f>IF(VLOOKUP(A897,入力シート❷!A:AF,22,FALSE)="","",VLOOKUP(A897,入力シート❷!A:AF,22,FALSE))</f>
        <v/>
      </c>
      <c r="Y897" s="66" t="str">
        <f>IF(VLOOKUP(A897,入力シート❷!A:AF,23,FALSE)="","",VLOOKUP(A897,入力シート❷!A:AF,23,FALSE))</f>
        <v/>
      </c>
      <c r="Z897" s="66" t="str">
        <f>IF(VLOOKUP(A897,入力シート❷!A:AF,24,FALSE)="","",VLOOKUP(A897,入力シート❷!A:AF,24,FALSE))</f>
        <v/>
      </c>
      <c r="AA897" s="66" t="str">
        <f>IF(VLOOKUP(A897,入力シート❷!A:AF,25,FALSE)="","",VLOOKUP(A897,入力シート❷!A:AF,25,FALSE))</f>
        <v/>
      </c>
      <c r="AB897" s="66" t="str">
        <f>IF(VLOOKUP(A897,入力シート❷!A:AF,26,FALSE)="","",VLOOKUP(A897,入力シート❷!A:AF,26,FALSE))</f>
        <v/>
      </c>
      <c r="AC897" s="77" t="str">
        <f>IF(VLOOKUP(A897,入力シート❷!A:AF,27,FALSE)="","",VLOOKUP(A897,入力シート❷!A:AF,27,FALSE))</f>
        <v/>
      </c>
      <c r="AD897" s="81" t="str">
        <f>IF(VLOOKUP(A897,入力シート❷!A:AG,33,FALSE)="","必要な場合、入力シート❷に入力してください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必要な場合、入力シート❷に入力してください",VLOOKUP(A897,入力シート❷!A:AG,33,FALSE))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897" s="81"/>
      <c r="AF897" s="81"/>
      <c r="AG897" s="82"/>
      <c r="AH897" s="164" t="s">
        <v>15</v>
      </c>
    </row>
    <row r="898" spans="1:34" ht="6" customHeight="1" thickBot="1">
      <c r="A898" s="249"/>
      <c r="B898" s="294"/>
      <c r="C898" s="297"/>
      <c r="D898" s="300"/>
      <c r="E898" s="251"/>
      <c r="F898" s="254"/>
      <c r="G898" s="254"/>
      <c r="H898" s="257"/>
      <c r="I898" s="294"/>
      <c r="J898" s="297"/>
      <c r="K898" s="300"/>
      <c r="L898" s="279"/>
      <c r="M898" s="280"/>
      <c r="N898" s="269"/>
      <c r="O898" s="272"/>
      <c r="P898" s="115"/>
      <c r="Q898" s="115"/>
      <c r="R898" s="115"/>
      <c r="S898" s="115"/>
      <c r="T898" s="115"/>
      <c r="U898" s="115"/>
      <c r="V898" s="124"/>
      <c r="W898" s="121"/>
      <c r="X898" s="75"/>
      <c r="Y898" s="67"/>
      <c r="Z898" s="67"/>
      <c r="AA898" s="67"/>
      <c r="AB898" s="67"/>
      <c r="AC898" s="78"/>
      <c r="AD898" s="83"/>
      <c r="AE898" s="83"/>
      <c r="AF898" s="83"/>
      <c r="AG898" s="84"/>
      <c r="AH898" s="165"/>
    </row>
    <row r="899" spans="1:34" ht="6" customHeight="1" thickBot="1">
      <c r="A899" s="249"/>
      <c r="B899" s="294"/>
      <c r="C899" s="297"/>
      <c r="D899" s="300"/>
      <c r="E899" s="251"/>
      <c r="F899" s="254"/>
      <c r="G899" s="254"/>
      <c r="H899" s="257"/>
      <c r="I899" s="294"/>
      <c r="J899" s="297"/>
      <c r="K899" s="300"/>
      <c r="L899" s="279"/>
      <c r="M899" s="280"/>
      <c r="N899" s="269"/>
      <c r="O899" s="272"/>
      <c r="P899" s="107" t="str">
        <f>IF(VLOOKUP(A897,入力シート❷!A:U,10,FALSE)="","",VLOOKUP(A897,入力シート❷!A:U,10,FALSE))</f>
        <v/>
      </c>
      <c r="Q899" s="107" t="str">
        <f>IF(VLOOKUP(A897,入力シート❷!A:U,11,FALSE)="","",VLOOKUP(A897,入力シート❷!A:U,11,FALSE))</f>
        <v/>
      </c>
      <c r="R899" s="107" t="str">
        <f>IF(VLOOKUP(A897,入力シート❷!A:U,12,FALSE)="","",VLOOKUP(A897,入力シート❷!A:U,12,FALSE))</f>
        <v/>
      </c>
      <c r="S899" s="107" t="str">
        <f>IF(VLOOKUP(A897,入力シート❷!A:U,13,FALSE)="","",VLOOKUP(A897,入力シート❷!A:U,13,FALSE))</f>
        <v/>
      </c>
      <c r="T899" s="107" t="str">
        <f>IF(VLOOKUP(A897,入力シート❷!A:U,18,FALSE)="","",VLOOKUP(A897,入力シート❷!A:U,18,FALSE))</f>
        <v/>
      </c>
      <c r="U899" s="107" t="str">
        <f>IF(SUM(P899:T899)=0,"",SUM(P899:T899))</f>
        <v/>
      </c>
      <c r="V899" s="124"/>
      <c r="W899" s="121"/>
      <c r="X899" s="75"/>
      <c r="Y899" s="67"/>
      <c r="Z899" s="67"/>
      <c r="AA899" s="67"/>
      <c r="AB899" s="67"/>
      <c r="AC899" s="78"/>
      <c r="AD899" s="83"/>
      <c r="AE899" s="83"/>
      <c r="AF899" s="83"/>
      <c r="AG899" s="84"/>
      <c r="AH899" s="165"/>
    </row>
    <row r="900" spans="1:34" ht="6" customHeight="1" thickBot="1">
      <c r="A900" s="249"/>
      <c r="B900" s="294"/>
      <c r="C900" s="297"/>
      <c r="D900" s="300"/>
      <c r="E900" s="251"/>
      <c r="F900" s="254"/>
      <c r="G900" s="254"/>
      <c r="H900" s="257"/>
      <c r="I900" s="294"/>
      <c r="J900" s="297"/>
      <c r="K900" s="300"/>
      <c r="L900" s="281"/>
      <c r="M900" s="282"/>
      <c r="N900" s="270"/>
      <c r="O900" s="273"/>
      <c r="P900" s="107"/>
      <c r="Q900" s="107"/>
      <c r="R900" s="107"/>
      <c r="S900" s="107"/>
      <c r="T900" s="107"/>
      <c r="U900" s="107"/>
      <c r="V900" s="154"/>
      <c r="W900" s="139"/>
      <c r="X900" s="75"/>
      <c r="Y900" s="67"/>
      <c r="Z900" s="67"/>
      <c r="AA900" s="67"/>
      <c r="AB900" s="67"/>
      <c r="AC900" s="78"/>
      <c r="AD900" s="83"/>
      <c r="AE900" s="83"/>
      <c r="AF900" s="83"/>
      <c r="AG900" s="84"/>
      <c r="AH900" s="166"/>
    </row>
    <row r="901" spans="1:34" ht="6" customHeight="1" thickBot="1">
      <c r="A901" s="249"/>
      <c r="B901" s="294"/>
      <c r="C901" s="297"/>
      <c r="D901" s="300"/>
      <c r="E901" s="251"/>
      <c r="F901" s="254"/>
      <c r="G901" s="254"/>
      <c r="H901" s="257"/>
      <c r="I901" s="294"/>
      <c r="J901" s="297"/>
      <c r="K901" s="300"/>
      <c r="L901" s="259" t="str">
        <f>IF(OR(VLOOKUP(A897,入力シート❷!A:I,5,FALSE)="",VLOOKUP(A897,入力シート❷!A:I,6,FALSE)=""),"入力シート❷に入力してください",VLOOKUP(A897,入力シート❷!A:I,5,FALSE)&amp;"　"&amp;VLOOKUP(A897,入力シート❷!A:I,6,FALSE))</f>
        <v>入力シート❷に入力してください</v>
      </c>
      <c r="M901" s="260"/>
      <c r="N901" s="260"/>
      <c r="O901" s="261"/>
      <c r="P901" s="107"/>
      <c r="Q901" s="107"/>
      <c r="R901" s="107"/>
      <c r="S901" s="107"/>
      <c r="T901" s="107"/>
      <c r="U901" s="107"/>
      <c r="V901" s="136" t="s">
        <v>9</v>
      </c>
      <c r="W901" s="128" t="str">
        <f>IF(VLOOKUP(A897,入力シート❷!A:U,20,FALSE)="","",VLOOKUP(A897,入力シート❷!A:U,20,FALSE))</f>
        <v/>
      </c>
      <c r="X901" s="75"/>
      <c r="Y901" s="67"/>
      <c r="Z901" s="67"/>
      <c r="AA901" s="67"/>
      <c r="AB901" s="67"/>
      <c r="AC901" s="78"/>
      <c r="AD901" s="83"/>
      <c r="AE901" s="83"/>
      <c r="AF901" s="83"/>
      <c r="AG901" s="84"/>
      <c r="AH901" s="167" t="s">
        <v>15</v>
      </c>
    </row>
    <row r="902" spans="1:34" ht="6" customHeight="1" thickBot="1">
      <c r="A902" s="249"/>
      <c r="B902" s="294"/>
      <c r="C902" s="297"/>
      <c r="D902" s="300"/>
      <c r="E902" s="251"/>
      <c r="F902" s="254"/>
      <c r="G902" s="254"/>
      <c r="H902" s="257"/>
      <c r="I902" s="294"/>
      <c r="J902" s="297"/>
      <c r="K902" s="300"/>
      <c r="L902" s="262"/>
      <c r="M902" s="263"/>
      <c r="N902" s="263"/>
      <c r="O902" s="264"/>
      <c r="P902" s="113"/>
      <c r="Q902" s="113"/>
      <c r="R902" s="113"/>
      <c r="S902" s="113"/>
      <c r="T902" s="113"/>
      <c r="U902" s="113"/>
      <c r="V902" s="124"/>
      <c r="W902" s="121"/>
      <c r="X902" s="75"/>
      <c r="Y902" s="67"/>
      <c r="Z902" s="67"/>
      <c r="AA902" s="67"/>
      <c r="AB902" s="67"/>
      <c r="AC902" s="78"/>
      <c r="AD902" s="83"/>
      <c r="AE902" s="83"/>
      <c r="AF902" s="83"/>
      <c r="AG902" s="84"/>
      <c r="AH902" s="165"/>
    </row>
    <row r="903" spans="1:34" ht="6" customHeight="1" thickBot="1">
      <c r="A903" s="249"/>
      <c r="B903" s="294"/>
      <c r="C903" s="297"/>
      <c r="D903" s="300"/>
      <c r="E903" s="251"/>
      <c r="F903" s="254"/>
      <c r="G903" s="254"/>
      <c r="H903" s="257"/>
      <c r="I903" s="294"/>
      <c r="J903" s="297"/>
      <c r="K903" s="300"/>
      <c r="L903" s="262"/>
      <c r="M903" s="263"/>
      <c r="N903" s="263"/>
      <c r="O903" s="264"/>
      <c r="P903" s="114" t="s">
        <v>4</v>
      </c>
      <c r="Q903" s="114" t="s">
        <v>5</v>
      </c>
      <c r="R903" s="114" t="s">
        <v>11</v>
      </c>
      <c r="S903" s="114" t="s">
        <v>12</v>
      </c>
      <c r="T903" s="126" t="s">
        <v>15</v>
      </c>
      <c r="U903" s="16"/>
      <c r="V903" s="124"/>
      <c r="W903" s="121"/>
      <c r="X903" s="75" t="str">
        <f>IF(VLOOKUP(A897,入力シート❷!A:AF,28,FALSE)="","",VLOOKUP(A897,入力シート❷!A:AF,28,FALSE))</f>
        <v/>
      </c>
      <c r="Y903" s="67" t="str">
        <f>IF(VLOOKUP(A897,入力シート❷!A:AF,29,FALSE)="","",VLOOKUP(A897,入力シート❷!A:AF,29,FALSE))</f>
        <v/>
      </c>
      <c r="Z903" s="67" t="str">
        <f>IF(VLOOKUP(A897,入力シート❷!A:AF,30,FALSE)="","",VLOOKUP(A897,入力シート❷!A:AF,30,FALSE))</f>
        <v/>
      </c>
      <c r="AA903" s="67" t="str">
        <f>IF(VLOOKUP(A897,入力シート❷!A:AF,31,FALSE)="","",VLOOKUP(A897,入力シート❷!A:AF,31,FALSE))</f>
        <v/>
      </c>
      <c r="AB903" s="67" t="str">
        <f>IF(VLOOKUP(A897,入力シート❷!A:AF,32,FALSE)="","",VLOOKUP(A897,入力シート❷!A:AF,32,FALSE))</f>
        <v/>
      </c>
      <c r="AC903" s="69"/>
      <c r="AD903" s="83"/>
      <c r="AE903" s="83"/>
      <c r="AF903" s="83"/>
      <c r="AG903" s="84"/>
      <c r="AH903" s="165"/>
    </row>
    <row r="904" spans="1:34" ht="6" customHeight="1" thickBot="1">
      <c r="A904" s="249"/>
      <c r="B904" s="294"/>
      <c r="C904" s="297"/>
      <c r="D904" s="300"/>
      <c r="E904" s="251"/>
      <c r="F904" s="254"/>
      <c r="G904" s="254"/>
      <c r="H904" s="257"/>
      <c r="I904" s="294"/>
      <c r="J904" s="297"/>
      <c r="K904" s="300"/>
      <c r="L904" s="262"/>
      <c r="M904" s="263"/>
      <c r="N904" s="263"/>
      <c r="O904" s="264"/>
      <c r="P904" s="115"/>
      <c r="Q904" s="115"/>
      <c r="R904" s="115"/>
      <c r="S904" s="115"/>
      <c r="T904" s="127"/>
      <c r="U904" s="17"/>
      <c r="V904" s="137"/>
      <c r="W904" s="129"/>
      <c r="X904" s="75"/>
      <c r="Y904" s="67"/>
      <c r="Z904" s="67"/>
      <c r="AA904" s="67"/>
      <c r="AB904" s="67"/>
      <c r="AC904" s="69"/>
      <c r="AD904" s="83"/>
      <c r="AE904" s="83"/>
      <c r="AF904" s="83"/>
      <c r="AG904" s="84"/>
      <c r="AH904" s="166"/>
    </row>
    <row r="905" spans="1:34" ht="6" customHeight="1" thickBot="1">
      <c r="A905" s="249"/>
      <c r="B905" s="294"/>
      <c r="C905" s="297"/>
      <c r="D905" s="300"/>
      <c r="E905" s="251"/>
      <c r="F905" s="254"/>
      <c r="G905" s="254"/>
      <c r="H905" s="257"/>
      <c r="I905" s="294"/>
      <c r="J905" s="297"/>
      <c r="K905" s="300"/>
      <c r="L905" s="262"/>
      <c r="M905" s="263"/>
      <c r="N905" s="263"/>
      <c r="O905" s="264"/>
      <c r="P905" s="107" t="str">
        <f>IF(VLOOKUP(A897,入力シート❷!A:U,14,FALSE)="","",VLOOKUP(A897,入力シート❷!A:U,14,FALSE))</f>
        <v/>
      </c>
      <c r="Q905" s="107" t="str">
        <f>IF(VLOOKUP(A897,入力シート❷!A:U,15,FALSE)="","",VLOOKUP(A897,入力シート❷!A:U,15,FALSE))</f>
        <v/>
      </c>
      <c r="R905" s="107" t="str">
        <f>IF(VLOOKUP(A897,入力シート❷!A:U,16,FALSE)="","",VLOOKUP(A897,入力シート❷!A:U,16,FALSE))</f>
        <v/>
      </c>
      <c r="S905" s="107" t="str">
        <f>IF(VLOOKUP(A897,入力シート❷!A:U,17,FALSE)="","",VLOOKUP(A897,入力シート❷!A:U,17,FALSE))</f>
        <v/>
      </c>
      <c r="T905" s="127"/>
      <c r="U905" s="17"/>
      <c r="V905" s="123" t="s">
        <v>10</v>
      </c>
      <c r="W905" s="120" t="str">
        <f>IF(VLOOKUP(A897,入力シート❷!A:U,21,FALSE)="","",VLOOKUP(A897,入力シート❷!A:U,21,FALSE))</f>
        <v/>
      </c>
      <c r="X905" s="75"/>
      <c r="Y905" s="67"/>
      <c r="Z905" s="67"/>
      <c r="AA905" s="67"/>
      <c r="AB905" s="67"/>
      <c r="AC905" s="69"/>
      <c r="AD905" s="83"/>
      <c r="AE905" s="83"/>
      <c r="AF905" s="83"/>
      <c r="AG905" s="84"/>
      <c r="AH905" s="167" t="s">
        <v>15</v>
      </c>
    </row>
    <row r="906" spans="1:34" ht="6" customHeight="1" thickBot="1">
      <c r="A906" s="249"/>
      <c r="B906" s="294"/>
      <c r="C906" s="297"/>
      <c r="D906" s="300"/>
      <c r="E906" s="251"/>
      <c r="F906" s="254"/>
      <c r="G906" s="254"/>
      <c r="H906" s="257"/>
      <c r="I906" s="294"/>
      <c r="J906" s="297"/>
      <c r="K906" s="300"/>
      <c r="L906" s="262"/>
      <c r="M906" s="263"/>
      <c r="N906" s="263"/>
      <c r="O906" s="264"/>
      <c r="P906" s="107"/>
      <c r="Q906" s="107"/>
      <c r="R906" s="107"/>
      <c r="S906" s="107"/>
      <c r="T906" s="111" t="str">
        <f>VLOOKUP(A897,■■■!A:BN,66)</f>
        <v/>
      </c>
      <c r="U906" s="118">
        <f>VLOOKUP(A897,■■■!A:BA,53)</f>
        <v>0</v>
      </c>
      <c r="V906" s="124"/>
      <c r="W906" s="121"/>
      <c r="X906" s="75"/>
      <c r="Y906" s="67"/>
      <c r="Z906" s="67"/>
      <c r="AA906" s="67"/>
      <c r="AB906" s="67"/>
      <c r="AC906" s="69"/>
      <c r="AD906" s="83"/>
      <c r="AE906" s="83"/>
      <c r="AF906" s="83"/>
      <c r="AG906" s="84"/>
      <c r="AH906" s="165"/>
    </row>
    <row r="907" spans="1:34" ht="6" customHeight="1" thickBot="1">
      <c r="A907" s="249"/>
      <c r="B907" s="294"/>
      <c r="C907" s="297"/>
      <c r="D907" s="300"/>
      <c r="E907" s="251"/>
      <c r="F907" s="254"/>
      <c r="G907" s="254"/>
      <c r="H907" s="257"/>
      <c r="I907" s="294"/>
      <c r="J907" s="297"/>
      <c r="K907" s="300"/>
      <c r="L907" s="262"/>
      <c r="M907" s="263"/>
      <c r="N907" s="263"/>
      <c r="O907" s="264"/>
      <c r="P907" s="107"/>
      <c r="Q907" s="107"/>
      <c r="R907" s="107"/>
      <c r="S907" s="107"/>
      <c r="T907" s="111"/>
      <c r="U907" s="118"/>
      <c r="V907" s="124"/>
      <c r="W907" s="121"/>
      <c r="X907" s="75"/>
      <c r="Y907" s="67"/>
      <c r="Z907" s="67"/>
      <c r="AA907" s="67"/>
      <c r="AB907" s="67"/>
      <c r="AC907" s="69"/>
      <c r="AD907" s="83"/>
      <c r="AE907" s="83"/>
      <c r="AF907" s="83"/>
      <c r="AG907" s="84"/>
      <c r="AH907" s="165"/>
    </row>
    <row r="908" spans="1:34" ht="6" customHeight="1" thickBot="1">
      <c r="A908" s="249"/>
      <c r="B908" s="295"/>
      <c r="C908" s="298"/>
      <c r="D908" s="301"/>
      <c r="E908" s="252"/>
      <c r="F908" s="255"/>
      <c r="G908" s="255"/>
      <c r="H908" s="258"/>
      <c r="I908" s="295"/>
      <c r="J908" s="298"/>
      <c r="K908" s="301"/>
      <c r="L908" s="265"/>
      <c r="M908" s="266"/>
      <c r="N908" s="266"/>
      <c r="O908" s="267"/>
      <c r="P908" s="108"/>
      <c r="Q908" s="108"/>
      <c r="R908" s="108"/>
      <c r="S908" s="108"/>
      <c r="T908" s="112"/>
      <c r="U908" s="119"/>
      <c r="V908" s="125"/>
      <c r="W908" s="122"/>
      <c r="X908" s="76"/>
      <c r="Y908" s="68"/>
      <c r="Z908" s="68"/>
      <c r="AA908" s="68"/>
      <c r="AB908" s="68"/>
      <c r="AC908" s="70"/>
      <c r="AD908" s="85"/>
      <c r="AE908" s="85"/>
      <c r="AF908" s="85"/>
      <c r="AG908" s="86"/>
      <c r="AH908" s="168"/>
    </row>
    <row r="909" spans="1:34" ht="6" customHeight="1" thickBot="1">
      <c r="A909" s="249">
        <v>50</v>
      </c>
      <c r="B909" s="293" t="str">
        <f>IF(VLOOKUP(A909,入力シート❷!A:B,2,FALSE)="ハイパーコース","ハイパー","")</f>
        <v/>
      </c>
      <c r="C909" s="296" t="str">
        <f>IF(VLOOKUP(A909,入力シート❷!A:B,2,FALSE)="アドバンストコース","アドバンスト","")</f>
        <v/>
      </c>
      <c r="D909" s="299" t="str">
        <f>IF(VLOOKUP(A909,入力シート❷!A:B,2,FALSE)="アグレッシブコース","アグレッシブ","")</f>
        <v/>
      </c>
      <c r="E909" s="250" t="str">
        <f>IF(VLOOKUP(A909,入力シート❷!A:C,3,FALSE)="A推薦(単願)","A推薦","")</f>
        <v/>
      </c>
      <c r="F909" s="253" t="str">
        <f>IF(VLOOKUP(A909,入力シート❷!A:C,3,FALSE)="B推薦(併願)","B推薦","")</f>
        <v/>
      </c>
      <c r="G909" s="253" t="str">
        <f>IF(VLOOKUP(A909,入力シート❷!A:C,3,FALSE)="C推薦(第一志望)","C推薦","")</f>
        <v/>
      </c>
      <c r="H909" s="256" t="str">
        <f>IF(VLOOKUP(A909,入力シート❷!A:C,3,FALSE)="併願優遇","併願優遇","")</f>
        <v/>
      </c>
      <c r="I909" s="293" t="str">
        <f>IF(VLOOKUP(A909,入力シート❷!A:D,4,FALSE)="学業特待Ⅰ","学業特待Ⅰ","")</f>
        <v/>
      </c>
      <c r="J909" s="296" t="str">
        <f>IF(VLOOKUP(A909,入力シート❷!A:D,4,FALSE)="学業特待Ⅱ","学業特待Ⅱ","")</f>
        <v/>
      </c>
      <c r="K909" s="299" t="str">
        <f>IF(VLOOKUP(A909,入力シート❷!A:D,4,FALSE)="学業特待Ⅲ","学業特待Ⅲ","")</f>
        <v/>
      </c>
      <c r="L909" s="277" t="str">
        <f>IF(OR(VLOOKUP(A909,入力シート❷!A:I,7,FALSE)="",VLOOKUP(A909,入力シート❷!A:I,8,FALSE)=""),"入力シート❷に入力してください",VLOOKUP(A909,入力シート❷!A:I,7,FALSE)&amp;"　"&amp;VLOOKUP(A909,入力シート❷!A:I,8,FALSE))</f>
        <v>入力シート❷に入力してください</v>
      </c>
      <c r="M909" s="278"/>
      <c r="N909" s="268" t="str">
        <f>IF(VLOOKUP(A909,入力シート❷!A:I,9,FALSE)="","",IF(VLOOKUP(A909,入力シート❷!A:I,9,FALSE)="女","",VLOOKUP(A909,入力シート❷!A:I,9,FALSE)))</f>
        <v/>
      </c>
      <c r="O909" s="271" t="str">
        <f>IF(VLOOKUP(A909,入力シート❷!A:I,9,FALSE)="","",IF(VLOOKUP(A909,入力シート❷!A:I,9,FALSE)="男","",VLOOKUP(A909,入力シート❷!A:I,9,FALSE)))</f>
        <v/>
      </c>
      <c r="P909" s="159" t="s">
        <v>0</v>
      </c>
      <c r="Q909" s="159" t="s">
        <v>1</v>
      </c>
      <c r="R909" s="159" t="s">
        <v>2</v>
      </c>
      <c r="S909" s="159" t="s">
        <v>3</v>
      </c>
      <c r="T909" s="159" t="s">
        <v>6</v>
      </c>
      <c r="U909" s="159" t="s">
        <v>7</v>
      </c>
      <c r="V909" s="153" t="s">
        <v>8</v>
      </c>
      <c r="W909" s="138" t="str">
        <f>IF(VLOOKUP(A909,入力シート❷!A:U,19,FALSE)="","",VLOOKUP(A909,入力シート❷!A:U,19,FALSE))</f>
        <v/>
      </c>
      <c r="X909" s="87" t="str">
        <f>IF(VLOOKUP(A909,入力シート❷!A:AF,22,FALSE)="","",VLOOKUP(A909,入力シート❷!A:AF,22,FALSE))</f>
        <v/>
      </c>
      <c r="Y909" s="66" t="str">
        <f>IF(VLOOKUP(A909,入力シート❷!A:AF,23,FALSE)="","",VLOOKUP(A909,入力シート❷!A:AF,23,FALSE))</f>
        <v/>
      </c>
      <c r="Z909" s="66" t="str">
        <f>IF(VLOOKUP(A909,入力シート❷!A:AF,24,FALSE)="","",VLOOKUP(A909,入力シート❷!A:AF,24,FALSE))</f>
        <v/>
      </c>
      <c r="AA909" s="66" t="str">
        <f>IF(VLOOKUP(A909,入力シート❷!A:AF,25,FALSE)="","",VLOOKUP(A909,入力シート❷!A:AF,25,FALSE))</f>
        <v/>
      </c>
      <c r="AB909" s="66" t="str">
        <f>IF(VLOOKUP(A909,入力シート❷!A:AF,26,FALSE)="","",VLOOKUP(A909,入力シート❷!A:AF,26,FALSE))</f>
        <v/>
      </c>
      <c r="AC909" s="77" t="str">
        <f>IF(VLOOKUP(A909,入力シート❷!A:AF,27,FALSE)="","",VLOOKUP(A909,入力シート❷!A:AF,27,FALSE))</f>
        <v/>
      </c>
      <c r="AD909" s="81" t="str">
        <f>IF(VLOOKUP(A909,入力シート❷!A:AG,33,FALSE)="","必要な場合、入力シート❷に入力してください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必要な場合、入力シート❷に入力してください",VLOOKUP(A909,入力シート❷!A:AG,33,FALSE))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909" s="81"/>
      <c r="AF909" s="81"/>
      <c r="AG909" s="82"/>
      <c r="AH909" s="164" t="s">
        <v>15</v>
      </c>
    </row>
    <row r="910" spans="1:34" ht="6" customHeight="1" thickBot="1">
      <c r="A910" s="249"/>
      <c r="B910" s="294"/>
      <c r="C910" s="297"/>
      <c r="D910" s="300"/>
      <c r="E910" s="251"/>
      <c r="F910" s="254"/>
      <c r="G910" s="254"/>
      <c r="H910" s="257"/>
      <c r="I910" s="294"/>
      <c r="J910" s="297"/>
      <c r="K910" s="300"/>
      <c r="L910" s="279"/>
      <c r="M910" s="280"/>
      <c r="N910" s="269"/>
      <c r="O910" s="272"/>
      <c r="P910" s="115"/>
      <c r="Q910" s="115"/>
      <c r="R910" s="115"/>
      <c r="S910" s="115"/>
      <c r="T910" s="115"/>
      <c r="U910" s="115"/>
      <c r="V910" s="124"/>
      <c r="W910" s="121"/>
      <c r="X910" s="75"/>
      <c r="Y910" s="67"/>
      <c r="Z910" s="67"/>
      <c r="AA910" s="67"/>
      <c r="AB910" s="67"/>
      <c r="AC910" s="78"/>
      <c r="AD910" s="83"/>
      <c r="AE910" s="83"/>
      <c r="AF910" s="83"/>
      <c r="AG910" s="84"/>
      <c r="AH910" s="165"/>
    </row>
    <row r="911" spans="1:34" ht="6" customHeight="1" thickBot="1">
      <c r="A911" s="249"/>
      <c r="B911" s="294"/>
      <c r="C911" s="297"/>
      <c r="D911" s="300"/>
      <c r="E911" s="251"/>
      <c r="F911" s="254"/>
      <c r="G911" s="254"/>
      <c r="H911" s="257"/>
      <c r="I911" s="294"/>
      <c r="J911" s="297"/>
      <c r="K911" s="300"/>
      <c r="L911" s="279"/>
      <c r="M911" s="280"/>
      <c r="N911" s="269"/>
      <c r="O911" s="272"/>
      <c r="P911" s="107" t="str">
        <f>IF(VLOOKUP(A909,入力シート❷!A:U,10,FALSE)="","",VLOOKUP(A909,入力シート❷!A:U,10,FALSE))</f>
        <v/>
      </c>
      <c r="Q911" s="107" t="str">
        <f>IF(VLOOKUP(A909,入力シート❷!A:U,11,FALSE)="","",VLOOKUP(A909,入力シート❷!A:U,11,FALSE))</f>
        <v/>
      </c>
      <c r="R911" s="107" t="str">
        <f>IF(VLOOKUP(A909,入力シート❷!A:U,12,FALSE)="","",VLOOKUP(A909,入力シート❷!A:U,12,FALSE))</f>
        <v/>
      </c>
      <c r="S911" s="107" t="str">
        <f>IF(VLOOKUP(A909,入力シート❷!A:U,13,FALSE)="","",VLOOKUP(A909,入力シート❷!A:U,13,FALSE))</f>
        <v/>
      </c>
      <c r="T911" s="107" t="str">
        <f>IF(VLOOKUP(A909,入力シート❷!A:U,18,FALSE)="","",VLOOKUP(A909,入力シート❷!A:U,18,FALSE))</f>
        <v/>
      </c>
      <c r="U911" s="107" t="str">
        <f>IF(SUM(P911:T911)=0,"",SUM(P911:T911))</f>
        <v/>
      </c>
      <c r="V911" s="124"/>
      <c r="W911" s="121"/>
      <c r="X911" s="75"/>
      <c r="Y911" s="67"/>
      <c r="Z911" s="67"/>
      <c r="AA911" s="67"/>
      <c r="AB911" s="67"/>
      <c r="AC911" s="78"/>
      <c r="AD911" s="83"/>
      <c r="AE911" s="83"/>
      <c r="AF911" s="83"/>
      <c r="AG911" s="84"/>
      <c r="AH911" s="165"/>
    </row>
    <row r="912" spans="1:34" ht="6" customHeight="1" thickBot="1">
      <c r="A912" s="249"/>
      <c r="B912" s="294"/>
      <c r="C912" s="297"/>
      <c r="D912" s="300"/>
      <c r="E912" s="251"/>
      <c r="F912" s="254"/>
      <c r="G912" s="254"/>
      <c r="H912" s="257"/>
      <c r="I912" s="294"/>
      <c r="J912" s="297"/>
      <c r="K912" s="300"/>
      <c r="L912" s="281"/>
      <c r="M912" s="282"/>
      <c r="N912" s="270"/>
      <c r="O912" s="273"/>
      <c r="P912" s="107"/>
      <c r="Q912" s="107"/>
      <c r="R912" s="107"/>
      <c r="S912" s="107"/>
      <c r="T912" s="107"/>
      <c r="U912" s="107"/>
      <c r="V912" s="154"/>
      <c r="W912" s="139"/>
      <c r="X912" s="75"/>
      <c r="Y912" s="67"/>
      <c r="Z912" s="67"/>
      <c r="AA912" s="67"/>
      <c r="AB912" s="67"/>
      <c r="AC912" s="78"/>
      <c r="AD912" s="83"/>
      <c r="AE912" s="83"/>
      <c r="AF912" s="83"/>
      <c r="AG912" s="84"/>
      <c r="AH912" s="166"/>
    </row>
    <row r="913" spans="1:34" ht="6" customHeight="1" thickBot="1">
      <c r="A913" s="249"/>
      <c r="B913" s="294"/>
      <c r="C913" s="297"/>
      <c r="D913" s="300"/>
      <c r="E913" s="251"/>
      <c r="F913" s="254"/>
      <c r="G913" s="254"/>
      <c r="H913" s="257"/>
      <c r="I913" s="294"/>
      <c r="J913" s="297"/>
      <c r="K913" s="300"/>
      <c r="L913" s="259" t="str">
        <f>IF(OR(VLOOKUP(A909,入力シート❷!A:I,5,FALSE)="",VLOOKUP(A909,入力シート❷!A:I,6,FALSE)=""),"入力シート❷に入力してください",VLOOKUP(A909,入力シート❷!A:I,5,FALSE)&amp;"　"&amp;VLOOKUP(A909,入力シート❷!A:I,6,FALSE))</f>
        <v>入力シート❷に入力してください</v>
      </c>
      <c r="M913" s="260"/>
      <c r="N913" s="260"/>
      <c r="O913" s="261"/>
      <c r="P913" s="107"/>
      <c r="Q913" s="107"/>
      <c r="R913" s="107"/>
      <c r="S913" s="107"/>
      <c r="T913" s="107"/>
      <c r="U913" s="107"/>
      <c r="V913" s="136" t="s">
        <v>9</v>
      </c>
      <c r="W913" s="128" t="str">
        <f>IF(VLOOKUP(A909,入力シート❷!A:U,20,FALSE)="","",VLOOKUP(A909,入力シート❷!A:U,20,FALSE))</f>
        <v/>
      </c>
      <c r="X913" s="75"/>
      <c r="Y913" s="67"/>
      <c r="Z913" s="67"/>
      <c r="AA913" s="67"/>
      <c r="AB913" s="67"/>
      <c r="AC913" s="78"/>
      <c r="AD913" s="83"/>
      <c r="AE913" s="83"/>
      <c r="AF913" s="83"/>
      <c r="AG913" s="84"/>
      <c r="AH913" s="167" t="s">
        <v>15</v>
      </c>
    </row>
    <row r="914" spans="1:34" ht="6" customHeight="1" thickBot="1">
      <c r="A914" s="249"/>
      <c r="B914" s="294"/>
      <c r="C914" s="297"/>
      <c r="D914" s="300"/>
      <c r="E914" s="251"/>
      <c r="F914" s="254"/>
      <c r="G914" s="254"/>
      <c r="H914" s="257"/>
      <c r="I914" s="294"/>
      <c r="J914" s="297"/>
      <c r="K914" s="300"/>
      <c r="L914" s="262"/>
      <c r="M914" s="263"/>
      <c r="N914" s="263"/>
      <c r="O914" s="264"/>
      <c r="P914" s="113"/>
      <c r="Q914" s="113"/>
      <c r="R914" s="113"/>
      <c r="S914" s="113"/>
      <c r="T914" s="113"/>
      <c r="U914" s="113"/>
      <c r="V914" s="124"/>
      <c r="W914" s="121"/>
      <c r="X914" s="75"/>
      <c r="Y914" s="67"/>
      <c r="Z914" s="67"/>
      <c r="AA914" s="67"/>
      <c r="AB914" s="67"/>
      <c r="AC914" s="78"/>
      <c r="AD914" s="83"/>
      <c r="AE914" s="83"/>
      <c r="AF914" s="83"/>
      <c r="AG914" s="84"/>
      <c r="AH914" s="165"/>
    </row>
    <row r="915" spans="1:34" ht="6" customHeight="1" thickBot="1">
      <c r="A915" s="249"/>
      <c r="B915" s="294"/>
      <c r="C915" s="297"/>
      <c r="D915" s="300"/>
      <c r="E915" s="251"/>
      <c r="F915" s="254"/>
      <c r="G915" s="254"/>
      <c r="H915" s="257"/>
      <c r="I915" s="294"/>
      <c r="J915" s="297"/>
      <c r="K915" s="300"/>
      <c r="L915" s="262"/>
      <c r="M915" s="263"/>
      <c r="N915" s="263"/>
      <c r="O915" s="264"/>
      <c r="P915" s="114" t="s">
        <v>4</v>
      </c>
      <c r="Q915" s="114" t="s">
        <v>5</v>
      </c>
      <c r="R915" s="114" t="s">
        <v>11</v>
      </c>
      <c r="S915" s="114" t="s">
        <v>12</v>
      </c>
      <c r="T915" s="126" t="s">
        <v>15</v>
      </c>
      <c r="U915" s="16"/>
      <c r="V915" s="124"/>
      <c r="W915" s="121"/>
      <c r="X915" s="75" t="str">
        <f>IF(VLOOKUP(A909,入力シート❷!A:AF,28,FALSE)="","",VLOOKUP(A909,入力シート❷!A:AF,28,FALSE))</f>
        <v/>
      </c>
      <c r="Y915" s="67" t="str">
        <f>IF(VLOOKUP(A909,入力シート❷!A:AF,29,FALSE)="","",VLOOKUP(A909,入力シート❷!A:AF,29,FALSE))</f>
        <v/>
      </c>
      <c r="Z915" s="67" t="str">
        <f>IF(VLOOKUP(A909,入力シート❷!A:AF,30,FALSE)="","",VLOOKUP(A909,入力シート❷!A:AF,30,FALSE))</f>
        <v/>
      </c>
      <c r="AA915" s="67" t="str">
        <f>IF(VLOOKUP(A909,入力シート❷!A:AF,31,FALSE)="","",VLOOKUP(A909,入力シート❷!A:AF,31,FALSE))</f>
        <v/>
      </c>
      <c r="AB915" s="67" t="str">
        <f>IF(VLOOKUP(A909,入力シート❷!A:AF,32,FALSE)="","",VLOOKUP(A909,入力シート❷!A:AF,32,FALSE))</f>
        <v/>
      </c>
      <c r="AC915" s="69"/>
      <c r="AD915" s="83"/>
      <c r="AE915" s="83"/>
      <c r="AF915" s="83"/>
      <c r="AG915" s="84"/>
      <c r="AH915" s="165"/>
    </row>
    <row r="916" spans="1:34" ht="6" customHeight="1" thickBot="1">
      <c r="A916" s="249"/>
      <c r="B916" s="294"/>
      <c r="C916" s="297"/>
      <c r="D916" s="300"/>
      <c r="E916" s="251"/>
      <c r="F916" s="254"/>
      <c r="G916" s="254"/>
      <c r="H916" s="257"/>
      <c r="I916" s="294"/>
      <c r="J916" s="297"/>
      <c r="K916" s="300"/>
      <c r="L916" s="262"/>
      <c r="M916" s="263"/>
      <c r="N916" s="263"/>
      <c r="O916" s="264"/>
      <c r="P916" s="115"/>
      <c r="Q916" s="115"/>
      <c r="R916" s="115"/>
      <c r="S916" s="115"/>
      <c r="T916" s="127"/>
      <c r="U916" s="17"/>
      <c r="V916" s="137"/>
      <c r="W916" s="129"/>
      <c r="X916" s="75"/>
      <c r="Y916" s="67"/>
      <c r="Z916" s="67"/>
      <c r="AA916" s="67"/>
      <c r="AB916" s="67"/>
      <c r="AC916" s="69"/>
      <c r="AD916" s="83"/>
      <c r="AE916" s="83"/>
      <c r="AF916" s="83"/>
      <c r="AG916" s="84"/>
      <c r="AH916" s="166"/>
    </row>
    <row r="917" spans="1:34" ht="6" customHeight="1" thickBot="1">
      <c r="A917" s="249"/>
      <c r="B917" s="294"/>
      <c r="C917" s="297"/>
      <c r="D917" s="300"/>
      <c r="E917" s="251"/>
      <c r="F917" s="254"/>
      <c r="G917" s="254"/>
      <c r="H917" s="257"/>
      <c r="I917" s="294"/>
      <c r="J917" s="297"/>
      <c r="K917" s="300"/>
      <c r="L917" s="262"/>
      <c r="M917" s="263"/>
      <c r="N917" s="263"/>
      <c r="O917" s="264"/>
      <c r="P917" s="107" t="str">
        <f>IF(VLOOKUP(A909,入力シート❷!A:U,14,FALSE)="","",VLOOKUP(A909,入力シート❷!A:U,14,FALSE))</f>
        <v/>
      </c>
      <c r="Q917" s="107" t="str">
        <f>IF(VLOOKUP(A909,入力シート❷!A:U,15,FALSE)="","",VLOOKUP(A909,入力シート❷!A:U,15,FALSE))</f>
        <v/>
      </c>
      <c r="R917" s="107" t="str">
        <f>IF(VLOOKUP(A909,入力シート❷!A:U,16,FALSE)="","",VLOOKUP(A909,入力シート❷!A:U,16,FALSE))</f>
        <v/>
      </c>
      <c r="S917" s="107" t="str">
        <f>IF(VLOOKUP(A909,入力シート❷!A:U,17,FALSE)="","",VLOOKUP(A909,入力シート❷!A:U,17,FALSE))</f>
        <v/>
      </c>
      <c r="T917" s="127"/>
      <c r="U917" s="17"/>
      <c r="V917" s="123" t="s">
        <v>10</v>
      </c>
      <c r="W917" s="120" t="str">
        <f>IF(VLOOKUP(A909,入力シート❷!A:U,21,FALSE)="","",VLOOKUP(A909,入力シート❷!A:U,21,FALSE))</f>
        <v/>
      </c>
      <c r="X917" s="75"/>
      <c r="Y917" s="67"/>
      <c r="Z917" s="67"/>
      <c r="AA917" s="67"/>
      <c r="AB917" s="67"/>
      <c r="AC917" s="69"/>
      <c r="AD917" s="83"/>
      <c r="AE917" s="83"/>
      <c r="AF917" s="83"/>
      <c r="AG917" s="84"/>
      <c r="AH917" s="167" t="s">
        <v>15</v>
      </c>
    </row>
    <row r="918" spans="1:34" ht="6" customHeight="1" thickBot="1">
      <c r="A918" s="249"/>
      <c r="B918" s="294"/>
      <c r="C918" s="297"/>
      <c r="D918" s="300"/>
      <c r="E918" s="251"/>
      <c r="F918" s="254"/>
      <c r="G918" s="254"/>
      <c r="H918" s="257"/>
      <c r="I918" s="294"/>
      <c r="J918" s="297"/>
      <c r="K918" s="300"/>
      <c r="L918" s="262"/>
      <c r="M918" s="263"/>
      <c r="N918" s="263"/>
      <c r="O918" s="264"/>
      <c r="P918" s="107"/>
      <c r="Q918" s="107"/>
      <c r="R918" s="107"/>
      <c r="S918" s="107"/>
      <c r="T918" s="111" t="str">
        <f>VLOOKUP(A909,■■■!A:BN,66)</f>
        <v/>
      </c>
      <c r="U918" s="118">
        <f>VLOOKUP(A909,■■■!A:BA,53)</f>
        <v>0</v>
      </c>
      <c r="V918" s="124"/>
      <c r="W918" s="121"/>
      <c r="X918" s="75"/>
      <c r="Y918" s="67"/>
      <c r="Z918" s="67"/>
      <c r="AA918" s="67"/>
      <c r="AB918" s="67"/>
      <c r="AC918" s="69"/>
      <c r="AD918" s="83"/>
      <c r="AE918" s="83"/>
      <c r="AF918" s="83"/>
      <c r="AG918" s="84"/>
      <c r="AH918" s="165"/>
    </row>
    <row r="919" spans="1:34" ht="6" customHeight="1" thickBot="1">
      <c r="A919" s="249"/>
      <c r="B919" s="294"/>
      <c r="C919" s="297"/>
      <c r="D919" s="300"/>
      <c r="E919" s="251"/>
      <c r="F919" s="254"/>
      <c r="G919" s="254"/>
      <c r="H919" s="257"/>
      <c r="I919" s="294"/>
      <c r="J919" s="297"/>
      <c r="K919" s="300"/>
      <c r="L919" s="262"/>
      <c r="M919" s="263"/>
      <c r="N919" s="263"/>
      <c r="O919" s="264"/>
      <c r="P919" s="107"/>
      <c r="Q919" s="107"/>
      <c r="R919" s="107"/>
      <c r="S919" s="107"/>
      <c r="T919" s="111"/>
      <c r="U919" s="118"/>
      <c r="V919" s="124"/>
      <c r="W919" s="121"/>
      <c r="X919" s="75"/>
      <c r="Y919" s="67"/>
      <c r="Z919" s="67"/>
      <c r="AA919" s="67"/>
      <c r="AB919" s="67"/>
      <c r="AC919" s="69"/>
      <c r="AD919" s="83"/>
      <c r="AE919" s="83"/>
      <c r="AF919" s="83"/>
      <c r="AG919" s="84"/>
      <c r="AH919" s="165"/>
    </row>
    <row r="920" spans="1:34" ht="6" customHeight="1" thickBot="1">
      <c r="A920" s="249"/>
      <c r="B920" s="295"/>
      <c r="C920" s="298"/>
      <c r="D920" s="301"/>
      <c r="E920" s="252"/>
      <c r="F920" s="255"/>
      <c r="G920" s="255"/>
      <c r="H920" s="258"/>
      <c r="I920" s="295"/>
      <c r="J920" s="298"/>
      <c r="K920" s="301"/>
      <c r="L920" s="265"/>
      <c r="M920" s="266"/>
      <c r="N920" s="266"/>
      <c r="O920" s="267"/>
      <c r="P920" s="108"/>
      <c r="Q920" s="108"/>
      <c r="R920" s="108"/>
      <c r="S920" s="108"/>
      <c r="T920" s="112"/>
      <c r="U920" s="119"/>
      <c r="V920" s="125"/>
      <c r="W920" s="122"/>
      <c r="X920" s="76"/>
      <c r="Y920" s="68"/>
      <c r="Z920" s="68"/>
      <c r="AA920" s="68"/>
      <c r="AB920" s="68"/>
      <c r="AC920" s="70"/>
      <c r="AD920" s="85"/>
      <c r="AE920" s="85"/>
      <c r="AF920" s="85"/>
      <c r="AG920" s="86"/>
      <c r="AH920" s="168"/>
    </row>
    <row r="921" spans="1:34" ht="6" customHeight="1">
      <c r="AF921" s="291"/>
      <c r="AG921" s="291"/>
      <c r="AH921" s="291"/>
    </row>
    <row r="922" spans="1:34" ht="6" customHeight="1" thickBot="1">
      <c r="A922" s="332" t="s">
        <v>159</v>
      </c>
      <c r="B922" s="332"/>
      <c r="C922" s="332"/>
      <c r="D922" s="332"/>
      <c r="E922" s="332"/>
      <c r="F922" s="332"/>
      <c r="G922" s="332"/>
      <c r="H922" s="332"/>
      <c r="I922" s="332"/>
      <c r="J922" s="332"/>
      <c r="K922" s="332"/>
      <c r="L922" s="290" t="s">
        <v>16</v>
      </c>
      <c r="M922" s="302" t="str">
        <f>IF(入力シート❶!$B$1="","入力シート❶に入力",入力シート❶!$B$1)</f>
        <v>入力シート❶に入力</v>
      </c>
      <c r="N922" s="303"/>
      <c r="O922" s="304"/>
      <c r="P922" s="141" t="str">
        <f>IF(入力シート❶!$B$2="","入力シート❶に入力",入力シート❶!$B$2)</f>
        <v>入力シート❶に入力</v>
      </c>
      <c r="Q922" s="142"/>
      <c r="R922" s="142"/>
      <c r="S922" s="142"/>
      <c r="T922" s="142"/>
      <c r="U922" s="143"/>
      <c r="V922" s="140" t="s">
        <v>18</v>
      </c>
      <c r="W922" s="88" t="str">
        <f>IF(入力シート❶!$B$3="","入力シート❶に入力",入力シート❶!$B$3)</f>
        <v>入力シート❶に入力</v>
      </c>
      <c r="X922" s="88"/>
      <c r="Y922" s="88"/>
      <c r="Z922" s="88"/>
      <c r="AA922" s="88"/>
      <c r="AB922" s="88"/>
      <c r="AC922" s="88"/>
      <c r="AD922" s="88"/>
      <c r="AE922" s="88"/>
      <c r="AF922" s="292"/>
      <c r="AG922" s="292"/>
      <c r="AH922" s="292"/>
    </row>
    <row r="923" spans="1:34" ht="6" customHeight="1">
      <c r="A923" s="332"/>
      <c r="B923" s="332"/>
      <c r="C923" s="332"/>
      <c r="D923" s="332"/>
      <c r="E923" s="332"/>
      <c r="F923" s="332"/>
      <c r="G923" s="332"/>
      <c r="H923" s="332"/>
      <c r="I923" s="332"/>
      <c r="J923" s="332"/>
      <c r="K923" s="332"/>
      <c r="L923" s="290"/>
      <c r="M923" s="305"/>
      <c r="N923" s="79"/>
      <c r="O923" s="306"/>
      <c r="P923" s="144"/>
      <c r="Q923" s="140"/>
      <c r="R923" s="140"/>
      <c r="S923" s="140"/>
      <c r="T923" s="140"/>
      <c r="U923" s="145"/>
      <c r="V923" s="79"/>
      <c r="W923" s="88"/>
      <c r="X923" s="88"/>
      <c r="Y923" s="88"/>
      <c r="Z923" s="88"/>
      <c r="AA923" s="88"/>
      <c r="AB923" s="88"/>
      <c r="AC923" s="88"/>
      <c r="AD923" s="88"/>
      <c r="AE923" s="88"/>
      <c r="AG923" s="310" t="s">
        <v>19</v>
      </c>
      <c r="AH923" s="311"/>
    </row>
    <row r="924" spans="1:34" ht="6" customHeight="1">
      <c r="A924" s="332"/>
      <c r="B924" s="332"/>
      <c r="C924" s="332"/>
      <c r="D924" s="332"/>
      <c r="E924" s="332"/>
      <c r="F924" s="332"/>
      <c r="G924" s="332"/>
      <c r="H924" s="332"/>
      <c r="I924" s="332"/>
      <c r="J924" s="332"/>
      <c r="K924" s="332"/>
      <c r="L924" s="290"/>
      <c r="M924" s="305"/>
      <c r="N924" s="79"/>
      <c r="O924" s="306"/>
      <c r="P924" s="144"/>
      <c r="Q924" s="140"/>
      <c r="R924" s="140"/>
      <c r="S924" s="140"/>
      <c r="T924" s="140"/>
      <c r="U924" s="145"/>
      <c r="V924" s="79"/>
      <c r="W924" s="88"/>
      <c r="X924" s="88"/>
      <c r="Y924" s="88"/>
      <c r="Z924" s="88"/>
      <c r="AA924" s="88"/>
      <c r="AB924" s="88"/>
      <c r="AC924" s="88"/>
      <c r="AD924" s="88"/>
      <c r="AE924" s="88"/>
      <c r="AG924" s="312"/>
      <c r="AH924" s="313"/>
    </row>
    <row r="925" spans="1:34" ht="6" customHeight="1">
      <c r="A925" s="332"/>
      <c r="B925" s="332"/>
      <c r="C925" s="332"/>
      <c r="D925" s="332"/>
      <c r="E925" s="332"/>
      <c r="F925" s="332"/>
      <c r="G925" s="332"/>
      <c r="H925" s="332"/>
      <c r="I925" s="332"/>
      <c r="J925" s="332"/>
      <c r="K925" s="332"/>
      <c r="L925" s="290"/>
      <c r="M925" s="307"/>
      <c r="N925" s="308"/>
      <c r="O925" s="309"/>
      <c r="P925" s="146"/>
      <c r="Q925" s="147"/>
      <c r="R925" s="147"/>
      <c r="S925" s="147"/>
      <c r="T925" s="147"/>
      <c r="U925" s="148"/>
      <c r="V925" s="79"/>
      <c r="W925" s="88"/>
      <c r="X925" s="88"/>
      <c r="Y925" s="88"/>
      <c r="Z925" s="88"/>
      <c r="AA925" s="88"/>
      <c r="AB925" s="88"/>
      <c r="AC925" s="88"/>
      <c r="AD925" s="88"/>
      <c r="AE925" s="88"/>
      <c r="AG925" s="312"/>
      <c r="AH925" s="313"/>
    </row>
    <row r="926" spans="1:34" ht="6" customHeight="1">
      <c r="A926" s="332"/>
      <c r="B926" s="332"/>
      <c r="C926" s="332"/>
      <c r="D926" s="332"/>
      <c r="E926" s="332"/>
      <c r="F926" s="332"/>
      <c r="G926" s="332"/>
      <c r="H926" s="332"/>
      <c r="I926" s="332"/>
      <c r="J926" s="332"/>
      <c r="K926" s="332"/>
      <c r="L926" s="9"/>
      <c r="M926" s="9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29"/>
      <c r="AB926" s="35"/>
      <c r="AC926" s="10"/>
      <c r="AD926" s="10"/>
      <c r="AE926" s="10"/>
      <c r="AG926" s="312"/>
      <c r="AH926" s="313"/>
    </row>
    <row r="927" spans="1:34" ht="6" customHeight="1">
      <c r="A927" s="332"/>
      <c r="B927" s="332"/>
      <c r="C927" s="332"/>
      <c r="D927" s="332"/>
      <c r="E927" s="332"/>
      <c r="F927" s="332"/>
      <c r="G927" s="332"/>
      <c r="H927" s="332"/>
      <c r="I927" s="332"/>
      <c r="J927" s="332"/>
      <c r="K927" s="332"/>
      <c r="L927" s="290" t="s">
        <v>17</v>
      </c>
      <c r="M927" s="287" t="str">
        <f>IF(入力シート❶!$B$4="","入力シート❶に入力",入力シート❶!$B$4)</f>
        <v>入力シート❶に入力</v>
      </c>
      <c r="N927" s="287"/>
      <c r="O927" s="287"/>
      <c r="P927" s="287"/>
      <c r="Q927" s="288" t="s">
        <v>20</v>
      </c>
      <c r="R927" s="2"/>
      <c r="S927" s="2"/>
      <c r="T927" s="289" t="s">
        <v>40</v>
      </c>
      <c r="U927" s="289"/>
      <c r="V927" s="289"/>
      <c r="W927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927" s="316"/>
      <c r="Y927" s="316"/>
      <c r="Z927" s="316"/>
      <c r="AA927" s="316"/>
      <c r="AB927" s="316"/>
      <c r="AC927" s="316"/>
      <c r="AD927" s="3"/>
      <c r="AE927" s="3"/>
      <c r="AG927" s="312"/>
      <c r="AH927" s="313"/>
    </row>
    <row r="928" spans="1:34" ht="6" customHeight="1">
      <c r="A928" s="332"/>
      <c r="B928" s="332"/>
      <c r="C928" s="332"/>
      <c r="D928" s="332"/>
      <c r="E928" s="332"/>
      <c r="F928" s="332"/>
      <c r="G928" s="332"/>
      <c r="H928" s="332"/>
      <c r="I928" s="332"/>
      <c r="J928" s="332"/>
      <c r="K928" s="332"/>
      <c r="L928" s="290"/>
      <c r="M928" s="287"/>
      <c r="N928" s="287"/>
      <c r="O928" s="287"/>
      <c r="P928" s="287"/>
      <c r="Q928" s="288"/>
      <c r="R928" s="2"/>
      <c r="S928" s="2"/>
      <c r="T928" s="289"/>
      <c r="U928" s="289"/>
      <c r="V928" s="289"/>
      <c r="W928" s="316"/>
      <c r="X928" s="316"/>
      <c r="Y928" s="316"/>
      <c r="Z928" s="316"/>
      <c r="AA928" s="316"/>
      <c r="AB928" s="316"/>
      <c r="AC928" s="316"/>
      <c r="AD928" s="3"/>
      <c r="AE928" s="3"/>
      <c r="AG928" s="312"/>
      <c r="AH928" s="313"/>
    </row>
    <row r="929" spans="1:34" ht="6" customHeight="1">
      <c r="A929" s="332"/>
      <c r="B929" s="332"/>
      <c r="C929" s="332"/>
      <c r="D929" s="332"/>
      <c r="E929" s="332"/>
      <c r="F929" s="332"/>
      <c r="G929" s="332"/>
      <c r="H929" s="332"/>
      <c r="I929" s="332"/>
      <c r="J929" s="332"/>
      <c r="K929" s="332"/>
      <c r="L929" s="290"/>
      <c r="M929" s="287"/>
      <c r="N929" s="287"/>
      <c r="O929" s="287"/>
      <c r="P929" s="287"/>
      <c r="Q929" s="288"/>
      <c r="R929" s="2"/>
      <c r="S929" s="2"/>
      <c r="T929" s="289"/>
      <c r="U929" s="289"/>
      <c r="V929" s="289"/>
      <c r="W929" s="316"/>
      <c r="X929" s="316"/>
      <c r="Y929" s="316"/>
      <c r="Z929" s="316"/>
      <c r="AA929" s="316"/>
      <c r="AB929" s="316"/>
      <c r="AC929" s="316"/>
      <c r="AD929" s="3"/>
      <c r="AE929" s="3"/>
      <c r="AG929" s="312"/>
      <c r="AH929" s="313"/>
    </row>
    <row r="930" spans="1:34" ht="6" customHeight="1" thickBot="1">
      <c r="A930" s="332"/>
      <c r="B930" s="332"/>
      <c r="C930" s="332"/>
      <c r="D930" s="332"/>
      <c r="E930" s="332"/>
      <c r="F930" s="332"/>
      <c r="G930" s="332"/>
      <c r="H930" s="332"/>
      <c r="I930" s="332"/>
      <c r="J930" s="332"/>
      <c r="K930" s="332"/>
      <c r="L930" s="290"/>
      <c r="M930" s="287"/>
      <c r="N930" s="287"/>
      <c r="O930" s="287"/>
      <c r="P930" s="287"/>
      <c r="Q930" s="288"/>
      <c r="R930" s="2"/>
      <c r="S930" s="2"/>
      <c r="T930" s="289"/>
      <c r="U930" s="289"/>
      <c r="V930" s="289"/>
      <c r="W930" s="316"/>
      <c r="X930" s="316"/>
      <c r="Y930" s="316"/>
      <c r="Z930" s="316"/>
      <c r="AA930" s="316"/>
      <c r="AB930" s="316"/>
      <c r="AC930" s="316"/>
      <c r="AD930" s="3"/>
      <c r="AE930" s="3"/>
      <c r="AG930" s="314"/>
      <c r="AH930" s="315"/>
    </row>
    <row r="931" spans="1:34" ht="6" customHeight="1">
      <c r="A931" s="199" t="s">
        <v>117</v>
      </c>
      <c r="B931" s="199"/>
      <c r="C931" s="199"/>
      <c r="D931" s="199"/>
      <c r="E931" s="199"/>
      <c r="F931" s="199"/>
      <c r="G931" s="199"/>
      <c r="H931" s="199"/>
      <c r="I931" s="199"/>
      <c r="J931" s="199"/>
      <c r="K931" s="199"/>
      <c r="L931" s="199"/>
      <c r="M931" s="199"/>
      <c r="N931" s="199"/>
      <c r="O931" s="199"/>
      <c r="P931" s="199"/>
      <c r="Q931" s="199"/>
      <c r="R931" s="199"/>
      <c r="S931" s="201" t="s">
        <v>24</v>
      </c>
      <c r="T931" s="201"/>
      <c r="U931" s="201"/>
      <c r="V931" s="201"/>
      <c r="W931" s="201"/>
      <c r="X931" s="201"/>
      <c r="Y931" s="201"/>
      <c r="Z931" s="201"/>
      <c r="AA931" s="30"/>
      <c r="AB931" s="33"/>
      <c r="AC931" s="79" t="s">
        <v>22</v>
      </c>
      <c r="AD931" s="79"/>
      <c r="AE931" s="79"/>
      <c r="AF931" s="160" t="s">
        <v>23</v>
      </c>
      <c r="AG931" s="160"/>
      <c r="AH931" s="160"/>
    </row>
    <row r="932" spans="1:34" ht="6" customHeight="1">
      <c r="A932" s="199"/>
      <c r="B932" s="199"/>
      <c r="C932" s="199"/>
      <c r="D932" s="199"/>
      <c r="E932" s="199"/>
      <c r="F932" s="199"/>
      <c r="G932" s="199"/>
      <c r="H932" s="199"/>
      <c r="I932" s="199"/>
      <c r="J932" s="199"/>
      <c r="K932" s="199"/>
      <c r="L932" s="199"/>
      <c r="M932" s="199"/>
      <c r="N932" s="199"/>
      <c r="O932" s="199"/>
      <c r="P932" s="199"/>
      <c r="Q932" s="199"/>
      <c r="R932" s="199"/>
      <c r="S932" s="201"/>
      <c r="T932" s="201"/>
      <c r="U932" s="201"/>
      <c r="V932" s="201"/>
      <c r="W932" s="201"/>
      <c r="X932" s="201"/>
      <c r="Y932" s="201"/>
      <c r="Z932" s="201"/>
      <c r="AA932" s="30"/>
      <c r="AB932" s="33"/>
      <c r="AC932" s="79"/>
      <c r="AD932" s="79"/>
      <c r="AE932" s="79"/>
      <c r="AF932" s="160"/>
      <c r="AG932" s="160"/>
      <c r="AH932" s="160"/>
    </row>
    <row r="933" spans="1:34" ht="6" customHeight="1" thickBot="1">
      <c r="A933" s="200"/>
      <c r="B933" s="200"/>
      <c r="C933" s="200"/>
      <c r="D933" s="200"/>
      <c r="E933" s="200"/>
      <c r="F933" s="200"/>
      <c r="G933" s="200"/>
      <c r="H933" s="200"/>
      <c r="I933" s="200"/>
      <c r="J933" s="200"/>
      <c r="K933" s="200"/>
      <c r="L933" s="200"/>
      <c r="M933" s="200"/>
      <c r="N933" s="200"/>
      <c r="O933" s="200"/>
      <c r="P933" s="200"/>
      <c r="Q933" s="200"/>
      <c r="R933" s="200"/>
      <c r="S933" s="202"/>
      <c r="T933" s="202"/>
      <c r="U933" s="202"/>
      <c r="V933" s="202"/>
      <c r="W933" s="202"/>
      <c r="X933" s="202"/>
      <c r="Y933" s="202"/>
      <c r="Z933" s="202"/>
      <c r="AA933" s="31"/>
      <c r="AB933" s="34"/>
      <c r="AC933" s="80"/>
      <c r="AD933" s="80"/>
      <c r="AE933" s="80"/>
      <c r="AF933" s="161"/>
      <c r="AG933" s="161"/>
      <c r="AH933" s="161"/>
    </row>
    <row r="934" spans="1:34" ht="6" customHeight="1" thickBot="1">
      <c r="A934" s="203"/>
      <c r="B934" s="98" t="s">
        <v>57</v>
      </c>
      <c r="C934" s="99"/>
      <c r="D934" s="100"/>
      <c r="E934" s="204" t="s">
        <v>58</v>
      </c>
      <c r="F934" s="92"/>
      <c r="G934" s="92"/>
      <c r="H934" s="205"/>
      <c r="I934" s="98" t="s">
        <v>59</v>
      </c>
      <c r="J934" s="99"/>
      <c r="K934" s="100"/>
      <c r="L934" s="98" t="s">
        <v>60</v>
      </c>
      <c r="M934" s="207"/>
      <c r="N934" s="207"/>
      <c r="O934" s="189"/>
      <c r="P934" s="149" t="s">
        <v>61</v>
      </c>
      <c r="Q934" s="150"/>
      <c r="R934" s="150"/>
      <c r="S934" s="150"/>
      <c r="T934" s="150"/>
      <c r="U934" s="150"/>
      <c r="V934" s="98" t="s">
        <v>62</v>
      </c>
      <c r="W934" s="189"/>
      <c r="X934" s="98" t="s">
        <v>63</v>
      </c>
      <c r="Y934" s="99"/>
      <c r="Z934" s="99"/>
      <c r="AA934" s="99"/>
      <c r="AB934" s="99"/>
      <c r="AC934" s="100"/>
      <c r="AD934" s="98" t="s">
        <v>89</v>
      </c>
      <c r="AE934" s="99"/>
      <c r="AF934" s="99"/>
      <c r="AG934" s="100"/>
      <c r="AH934" s="169"/>
    </row>
    <row r="935" spans="1:34" ht="6" customHeight="1" thickBot="1">
      <c r="A935" s="203"/>
      <c r="B935" s="101"/>
      <c r="C935" s="102"/>
      <c r="D935" s="103"/>
      <c r="E935" s="89"/>
      <c r="F935" s="71"/>
      <c r="G935" s="71"/>
      <c r="H935" s="206"/>
      <c r="I935" s="101"/>
      <c r="J935" s="102"/>
      <c r="K935" s="103"/>
      <c r="L935" s="190"/>
      <c r="M935" s="208"/>
      <c r="N935" s="208"/>
      <c r="O935" s="191"/>
      <c r="P935" s="151"/>
      <c r="Q935" s="151"/>
      <c r="R935" s="151"/>
      <c r="S935" s="151"/>
      <c r="T935" s="151"/>
      <c r="U935" s="151"/>
      <c r="V935" s="190"/>
      <c r="W935" s="191"/>
      <c r="X935" s="101"/>
      <c r="Y935" s="102"/>
      <c r="Z935" s="102"/>
      <c r="AA935" s="102"/>
      <c r="AB935" s="102"/>
      <c r="AC935" s="103"/>
      <c r="AD935" s="101"/>
      <c r="AE935" s="102"/>
      <c r="AF935" s="102"/>
      <c r="AG935" s="103"/>
      <c r="AH935" s="170"/>
    </row>
    <row r="936" spans="1:34" ht="6" customHeight="1" thickBot="1">
      <c r="A936" s="203"/>
      <c r="B936" s="101"/>
      <c r="C936" s="102"/>
      <c r="D936" s="103"/>
      <c r="E936" s="89"/>
      <c r="F936" s="71"/>
      <c r="G936" s="71"/>
      <c r="H936" s="206"/>
      <c r="I936" s="101"/>
      <c r="J936" s="102"/>
      <c r="K936" s="103"/>
      <c r="L936" s="190"/>
      <c r="M936" s="208"/>
      <c r="N936" s="208"/>
      <c r="O936" s="191"/>
      <c r="P936" s="152"/>
      <c r="Q936" s="152"/>
      <c r="R936" s="152"/>
      <c r="S936" s="152"/>
      <c r="T936" s="152"/>
      <c r="U936" s="152"/>
      <c r="V936" s="190"/>
      <c r="W936" s="191"/>
      <c r="X936" s="101"/>
      <c r="Y936" s="102"/>
      <c r="Z936" s="102"/>
      <c r="AA936" s="102"/>
      <c r="AB936" s="102"/>
      <c r="AC936" s="103"/>
      <c r="AD936" s="101"/>
      <c r="AE936" s="102"/>
      <c r="AF936" s="102"/>
      <c r="AG936" s="103"/>
      <c r="AH936" s="170"/>
    </row>
    <row r="937" spans="1:34" ht="6" customHeight="1" thickBot="1">
      <c r="A937" s="203"/>
      <c r="B937" s="101"/>
      <c r="C937" s="102"/>
      <c r="D937" s="103"/>
      <c r="E937" s="89"/>
      <c r="F937" s="71"/>
      <c r="G937" s="71"/>
      <c r="H937" s="206"/>
      <c r="I937" s="101"/>
      <c r="J937" s="102"/>
      <c r="K937" s="103"/>
      <c r="L937" s="190"/>
      <c r="M937" s="208"/>
      <c r="N937" s="208"/>
      <c r="O937" s="191"/>
      <c r="P937" s="152"/>
      <c r="Q937" s="152"/>
      <c r="R937" s="152"/>
      <c r="S937" s="152"/>
      <c r="T937" s="152"/>
      <c r="U937" s="152"/>
      <c r="V937" s="190"/>
      <c r="W937" s="191"/>
      <c r="X937" s="101"/>
      <c r="Y937" s="102"/>
      <c r="Z937" s="102"/>
      <c r="AA937" s="102"/>
      <c r="AB937" s="102"/>
      <c r="AC937" s="103"/>
      <c r="AD937" s="101"/>
      <c r="AE937" s="102"/>
      <c r="AF937" s="102"/>
      <c r="AG937" s="103"/>
      <c r="AH937" s="170"/>
    </row>
    <row r="938" spans="1:34" ht="6" customHeight="1" thickBot="1">
      <c r="A938" s="203"/>
      <c r="B938" s="101"/>
      <c r="C938" s="102"/>
      <c r="D938" s="103"/>
      <c r="E938" s="89"/>
      <c r="F938" s="71"/>
      <c r="G938" s="71"/>
      <c r="H938" s="206"/>
      <c r="I938" s="101"/>
      <c r="J938" s="102"/>
      <c r="K938" s="103"/>
      <c r="L938" s="190"/>
      <c r="M938" s="208"/>
      <c r="N938" s="208"/>
      <c r="O938" s="191"/>
      <c r="P938" s="152"/>
      <c r="Q938" s="152"/>
      <c r="R938" s="152"/>
      <c r="S938" s="152"/>
      <c r="T938" s="152"/>
      <c r="U938" s="152"/>
      <c r="V938" s="190"/>
      <c r="W938" s="191"/>
      <c r="X938" s="101"/>
      <c r="Y938" s="102"/>
      <c r="Z938" s="102"/>
      <c r="AA938" s="102"/>
      <c r="AB938" s="102"/>
      <c r="AC938" s="103"/>
      <c r="AD938" s="101"/>
      <c r="AE938" s="102"/>
      <c r="AF938" s="102"/>
      <c r="AG938" s="103"/>
      <c r="AH938" s="170"/>
    </row>
    <row r="939" spans="1:34" ht="6" customHeight="1" thickBot="1">
      <c r="A939" s="203"/>
      <c r="B939" s="101"/>
      <c r="C939" s="102"/>
      <c r="D939" s="103"/>
      <c r="E939" s="178" t="s">
        <v>21</v>
      </c>
      <c r="F939" s="179"/>
      <c r="G939" s="180"/>
      <c r="H939" s="175" t="s">
        <v>107</v>
      </c>
      <c r="I939" s="101"/>
      <c r="J939" s="102"/>
      <c r="K939" s="103"/>
      <c r="L939" s="190"/>
      <c r="M939" s="208"/>
      <c r="N939" s="208"/>
      <c r="O939" s="191"/>
      <c r="P939" s="152"/>
      <c r="Q939" s="152"/>
      <c r="R939" s="152"/>
      <c r="S939" s="152"/>
      <c r="T939" s="152"/>
      <c r="U939" s="152"/>
      <c r="V939" s="190"/>
      <c r="W939" s="191"/>
      <c r="X939" s="101"/>
      <c r="Y939" s="102"/>
      <c r="Z939" s="102"/>
      <c r="AA939" s="102"/>
      <c r="AB939" s="102"/>
      <c r="AC939" s="103"/>
      <c r="AD939" s="101"/>
      <c r="AE939" s="102"/>
      <c r="AF939" s="102"/>
      <c r="AG939" s="103"/>
      <c r="AH939" s="170"/>
    </row>
    <row r="940" spans="1:34" ht="6" customHeight="1" thickBot="1">
      <c r="A940" s="203"/>
      <c r="B940" s="101"/>
      <c r="C940" s="102"/>
      <c r="D940" s="103"/>
      <c r="E940" s="181"/>
      <c r="F940" s="182"/>
      <c r="G940" s="183"/>
      <c r="H940" s="176"/>
      <c r="I940" s="101"/>
      <c r="J940" s="102"/>
      <c r="K940" s="103"/>
      <c r="L940" s="190"/>
      <c r="M940" s="208"/>
      <c r="N940" s="208"/>
      <c r="O940" s="191"/>
      <c r="P940" s="152"/>
      <c r="Q940" s="152"/>
      <c r="R940" s="152"/>
      <c r="S940" s="152"/>
      <c r="T940" s="152"/>
      <c r="U940" s="152"/>
      <c r="V940" s="190"/>
      <c r="W940" s="191"/>
      <c r="X940" s="101"/>
      <c r="Y940" s="102"/>
      <c r="Z940" s="102"/>
      <c r="AA940" s="102"/>
      <c r="AB940" s="102"/>
      <c r="AC940" s="103"/>
      <c r="AD940" s="101"/>
      <c r="AE940" s="102"/>
      <c r="AF940" s="102"/>
      <c r="AG940" s="103"/>
      <c r="AH940" s="170"/>
    </row>
    <row r="941" spans="1:34" ht="6" customHeight="1" thickBot="1">
      <c r="A941" s="203"/>
      <c r="B941" s="104"/>
      <c r="C941" s="105"/>
      <c r="D941" s="106"/>
      <c r="E941" s="184"/>
      <c r="F941" s="185"/>
      <c r="G941" s="186"/>
      <c r="H941" s="177"/>
      <c r="I941" s="104"/>
      <c r="J941" s="105"/>
      <c r="K941" s="106"/>
      <c r="L941" s="209"/>
      <c r="M941" s="210"/>
      <c r="N941" s="210"/>
      <c r="O941" s="211"/>
      <c r="P941" s="152"/>
      <c r="Q941" s="152"/>
      <c r="R941" s="152"/>
      <c r="S941" s="152"/>
      <c r="T941" s="152"/>
      <c r="U941" s="152"/>
      <c r="V941" s="190"/>
      <c r="W941" s="191"/>
      <c r="X941" s="104"/>
      <c r="Y941" s="105"/>
      <c r="Z941" s="105"/>
      <c r="AA941" s="105"/>
      <c r="AB941" s="105"/>
      <c r="AC941" s="106"/>
      <c r="AD941" s="104"/>
      <c r="AE941" s="105"/>
      <c r="AF941" s="105"/>
      <c r="AG941" s="106"/>
      <c r="AH941" s="171"/>
    </row>
    <row r="942" spans="1:34" ht="6" customHeight="1" thickBot="1">
      <c r="A942" s="192" t="s">
        <v>41</v>
      </c>
      <c r="B942" s="323" t="s">
        <v>102</v>
      </c>
      <c r="C942" s="326" t="s">
        <v>65</v>
      </c>
      <c r="D942" s="329" t="s">
        <v>65</v>
      </c>
      <c r="E942" s="193" t="s">
        <v>108</v>
      </c>
      <c r="F942" s="196"/>
      <c r="G942" s="196"/>
      <c r="H942" s="213"/>
      <c r="I942" s="323"/>
      <c r="J942" s="326" t="s">
        <v>64</v>
      </c>
      <c r="K942" s="329" t="s">
        <v>65</v>
      </c>
      <c r="L942" s="216" t="s">
        <v>13</v>
      </c>
      <c r="M942" s="217"/>
      <c r="N942" s="222" t="s">
        <v>56</v>
      </c>
      <c r="O942" s="225"/>
      <c r="P942" s="109" t="s">
        <v>0</v>
      </c>
      <c r="Q942" s="109" t="s">
        <v>1</v>
      </c>
      <c r="R942" s="109" t="s">
        <v>2</v>
      </c>
      <c r="S942" s="109" t="s">
        <v>3</v>
      </c>
      <c r="T942" s="109" t="s">
        <v>6</v>
      </c>
      <c r="U942" s="109" t="s">
        <v>7</v>
      </c>
      <c r="V942" s="130" t="s">
        <v>8</v>
      </c>
      <c r="W942" s="133">
        <v>1</v>
      </c>
      <c r="X942" s="91" t="s">
        <v>78</v>
      </c>
      <c r="Y942" s="92"/>
      <c r="Z942" s="92"/>
      <c r="AA942" s="93"/>
      <c r="AB942" s="36"/>
      <c r="AC942" s="205" t="s">
        <v>85</v>
      </c>
      <c r="AD942" s="317" t="s">
        <v>88</v>
      </c>
      <c r="AE942" s="317"/>
      <c r="AF942" s="317"/>
      <c r="AG942" s="318"/>
      <c r="AH942" s="162" t="s">
        <v>15</v>
      </c>
    </row>
    <row r="943" spans="1:34" ht="6" customHeight="1" thickBot="1">
      <c r="A943" s="192"/>
      <c r="B943" s="324"/>
      <c r="C943" s="327"/>
      <c r="D943" s="330"/>
      <c r="E943" s="194"/>
      <c r="F943" s="197"/>
      <c r="G943" s="197"/>
      <c r="H943" s="214"/>
      <c r="I943" s="324"/>
      <c r="J943" s="327"/>
      <c r="K943" s="330"/>
      <c r="L943" s="218"/>
      <c r="M943" s="219"/>
      <c r="N943" s="223"/>
      <c r="O943" s="226"/>
      <c r="P943" s="110"/>
      <c r="Q943" s="110"/>
      <c r="R943" s="110"/>
      <c r="S943" s="110"/>
      <c r="T943" s="110"/>
      <c r="U943" s="110"/>
      <c r="V943" s="131"/>
      <c r="W943" s="134"/>
      <c r="X943" s="89"/>
      <c r="Y943" s="71"/>
      <c r="Z943" s="71"/>
      <c r="AA943" s="94"/>
      <c r="AB943" s="37"/>
      <c r="AC943" s="206"/>
      <c r="AD943" s="319"/>
      <c r="AE943" s="319"/>
      <c r="AF943" s="319"/>
      <c r="AG943" s="320"/>
      <c r="AH943" s="163"/>
    </row>
    <row r="944" spans="1:34" ht="6" customHeight="1" thickBot="1">
      <c r="A944" s="192"/>
      <c r="B944" s="324"/>
      <c r="C944" s="327"/>
      <c r="D944" s="330"/>
      <c r="E944" s="194"/>
      <c r="F944" s="197"/>
      <c r="G944" s="197"/>
      <c r="H944" s="214"/>
      <c r="I944" s="324"/>
      <c r="J944" s="327"/>
      <c r="K944" s="330"/>
      <c r="L944" s="218"/>
      <c r="M944" s="219"/>
      <c r="N944" s="223"/>
      <c r="O944" s="226"/>
      <c r="P944" s="116">
        <v>5</v>
      </c>
      <c r="Q944" s="116">
        <v>4</v>
      </c>
      <c r="R944" s="116">
        <v>4</v>
      </c>
      <c r="S944" s="116">
        <v>4</v>
      </c>
      <c r="T944" s="116">
        <v>4</v>
      </c>
      <c r="U944" s="116">
        <v>21</v>
      </c>
      <c r="V944" s="131"/>
      <c r="W944" s="134"/>
      <c r="X944" s="89"/>
      <c r="Y944" s="71"/>
      <c r="Z944" s="71"/>
      <c r="AA944" s="94"/>
      <c r="AB944" s="37"/>
      <c r="AC944" s="206"/>
      <c r="AD944" s="319"/>
      <c r="AE944" s="319"/>
      <c r="AF944" s="319"/>
      <c r="AG944" s="320"/>
      <c r="AH944" s="163"/>
    </row>
    <row r="945" spans="1:34" ht="6" customHeight="1" thickBot="1">
      <c r="A945" s="192"/>
      <c r="B945" s="324"/>
      <c r="C945" s="327"/>
      <c r="D945" s="330"/>
      <c r="E945" s="194"/>
      <c r="F945" s="197"/>
      <c r="G945" s="197"/>
      <c r="H945" s="214"/>
      <c r="I945" s="324"/>
      <c r="J945" s="327"/>
      <c r="K945" s="330"/>
      <c r="L945" s="220"/>
      <c r="M945" s="221"/>
      <c r="N945" s="224"/>
      <c r="O945" s="227"/>
      <c r="P945" s="116"/>
      <c r="Q945" s="116"/>
      <c r="R945" s="116"/>
      <c r="S945" s="116"/>
      <c r="T945" s="116"/>
      <c r="U945" s="116"/>
      <c r="V945" s="132"/>
      <c r="W945" s="135"/>
      <c r="X945" s="89"/>
      <c r="Y945" s="71"/>
      <c r="Z945" s="71"/>
      <c r="AA945" s="94"/>
      <c r="AB945" s="37"/>
      <c r="AC945" s="206"/>
      <c r="AD945" s="319"/>
      <c r="AE945" s="319"/>
      <c r="AF945" s="319"/>
      <c r="AG945" s="320"/>
      <c r="AH945" s="163"/>
    </row>
    <row r="946" spans="1:34" ht="6" customHeight="1" thickBot="1">
      <c r="A946" s="192"/>
      <c r="B946" s="324"/>
      <c r="C946" s="327"/>
      <c r="D946" s="330"/>
      <c r="E946" s="194"/>
      <c r="F946" s="197"/>
      <c r="G946" s="197"/>
      <c r="H946" s="214"/>
      <c r="I946" s="324"/>
      <c r="J946" s="327"/>
      <c r="K946" s="330"/>
      <c r="L946" s="238" t="s">
        <v>14</v>
      </c>
      <c r="M946" s="239"/>
      <c r="N946" s="239"/>
      <c r="O946" s="240"/>
      <c r="P946" s="116"/>
      <c r="Q946" s="116"/>
      <c r="R946" s="116"/>
      <c r="S946" s="116"/>
      <c r="T946" s="116"/>
      <c r="U946" s="116"/>
      <c r="V946" s="247" t="s">
        <v>9</v>
      </c>
      <c r="W946" s="155">
        <v>0</v>
      </c>
      <c r="X946" s="89"/>
      <c r="Y946" s="71"/>
      <c r="Z946" s="71"/>
      <c r="AA946" s="94"/>
      <c r="AB946" s="37"/>
      <c r="AC946" s="206"/>
      <c r="AD946" s="319"/>
      <c r="AE946" s="319"/>
      <c r="AF946" s="319"/>
      <c r="AG946" s="320"/>
      <c r="AH946" s="172" t="s">
        <v>15</v>
      </c>
    </row>
    <row r="947" spans="1:34" ht="6" customHeight="1" thickBot="1">
      <c r="A947" s="192"/>
      <c r="B947" s="324"/>
      <c r="C947" s="327"/>
      <c r="D947" s="330"/>
      <c r="E947" s="194"/>
      <c r="F947" s="197"/>
      <c r="G947" s="197"/>
      <c r="H947" s="214"/>
      <c r="I947" s="324"/>
      <c r="J947" s="327"/>
      <c r="K947" s="330"/>
      <c r="L947" s="241"/>
      <c r="M947" s="242"/>
      <c r="N947" s="242"/>
      <c r="O947" s="243"/>
      <c r="P947" s="117"/>
      <c r="Q947" s="117"/>
      <c r="R947" s="117"/>
      <c r="S947" s="117"/>
      <c r="T947" s="117"/>
      <c r="U947" s="117"/>
      <c r="V947" s="131"/>
      <c r="W947" s="134"/>
      <c r="X947" s="89"/>
      <c r="Y947" s="71"/>
      <c r="Z947" s="71"/>
      <c r="AA947" s="95"/>
      <c r="AB947" s="38"/>
      <c r="AC947" s="206"/>
      <c r="AD947" s="319"/>
      <c r="AE947" s="319"/>
      <c r="AF947" s="319"/>
      <c r="AG947" s="320"/>
      <c r="AH947" s="173"/>
    </row>
    <row r="948" spans="1:34" ht="6" customHeight="1" thickBot="1">
      <c r="A948" s="192"/>
      <c r="B948" s="324"/>
      <c r="C948" s="327"/>
      <c r="D948" s="330"/>
      <c r="E948" s="194"/>
      <c r="F948" s="197"/>
      <c r="G948" s="197"/>
      <c r="H948" s="214"/>
      <c r="I948" s="324"/>
      <c r="J948" s="327"/>
      <c r="K948" s="330"/>
      <c r="L948" s="241"/>
      <c r="M948" s="242"/>
      <c r="N948" s="242"/>
      <c r="O948" s="243"/>
      <c r="P948" s="231" t="s">
        <v>4</v>
      </c>
      <c r="Q948" s="231" t="s">
        <v>5</v>
      </c>
      <c r="R948" s="231" t="s">
        <v>11</v>
      </c>
      <c r="S948" s="231" t="s">
        <v>12</v>
      </c>
      <c r="T948" s="232" t="s">
        <v>15</v>
      </c>
      <c r="U948" s="233"/>
      <c r="V948" s="131"/>
      <c r="W948" s="134"/>
      <c r="X948" s="89" t="s">
        <v>86</v>
      </c>
      <c r="Y948" s="71"/>
      <c r="Z948" s="71"/>
      <c r="AA948" s="96"/>
      <c r="AB948" s="42"/>
      <c r="AC948" s="73"/>
      <c r="AD948" s="319"/>
      <c r="AE948" s="319"/>
      <c r="AF948" s="319"/>
      <c r="AG948" s="320"/>
      <c r="AH948" s="173"/>
    </row>
    <row r="949" spans="1:34" ht="6" customHeight="1" thickBot="1">
      <c r="A949" s="192"/>
      <c r="B949" s="324"/>
      <c r="C949" s="327"/>
      <c r="D949" s="330"/>
      <c r="E949" s="194"/>
      <c r="F949" s="197"/>
      <c r="G949" s="197"/>
      <c r="H949" s="214"/>
      <c r="I949" s="324"/>
      <c r="J949" s="327"/>
      <c r="K949" s="330"/>
      <c r="L949" s="241"/>
      <c r="M949" s="242"/>
      <c r="N949" s="242"/>
      <c r="O949" s="243"/>
      <c r="P949" s="110"/>
      <c r="Q949" s="110"/>
      <c r="R949" s="110"/>
      <c r="S949" s="110"/>
      <c r="T949" s="234"/>
      <c r="U949" s="235"/>
      <c r="V949" s="248"/>
      <c r="W949" s="156"/>
      <c r="X949" s="89"/>
      <c r="Y949" s="71"/>
      <c r="Z949" s="71"/>
      <c r="AA949" s="94"/>
      <c r="AB949" s="37"/>
      <c r="AC949" s="73"/>
      <c r="AD949" s="319"/>
      <c r="AE949" s="319"/>
      <c r="AF949" s="319"/>
      <c r="AG949" s="320"/>
      <c r="AH949" s="230"/>
    </row>
    <row r="950" spans="1:34" ht="6" customHeight="1" thickBot="1">
      <c r="A950" s="192"/>
      <c r="B950" s="324"/>
      <c r="C950" s="327"/>
      <c r="D950" s="330"/>
      <c r="E950" s="194"/>
      <c r="F950" s="197"/>
      <c r="G950" s="197"/>
      <c r="H950" s="214"/>
      <c r="I950" s="324"/>
      <c r="J950" s="327"/>
      <c r="K950" s="330"/>
      <c r="L950" s="241"/>
      <c r="M950" s="242"/>
      <c r="N950" s="242"/>
      <c r="O950" s="243"/>
      <c r="P950" s="116">
        <v>4</v>
      </c>
      <c r="Q950" s="116">
        <v>5</v>
      </c>
      <c r="R950" s="116">
        <v>4</v>
      </c>
      <c r="S950" s="116">
        <v>5</v>
      </c>
      <c r="T950" s="234"/>
      <c r="U950" s="235"/>
      <c r="V950" s="228" t="s">
        <v>10</v>
      </c>
      <c r="W950" s="157">
        <v>2</v>
      </c>
      <c r="X950" s="89"/>
      <c r="Y950" s="71"/>
      <c r="Z950" s="71"/>
      <c r="AA950" s="94"/>
      <c r="AB950" s="37"/>
      <c r="AC950" s="73"/>
      <c r="AD950" s="319"/>
      <c r="AE950" s="319"/>
      <c r="AF950" s="319"/>
      <c r="AG950" s="320"/>
      <c r="AH950" s="172" t="s">
        <v>15</v>
      </c>
    </row>
    <row r="951" spans="1:34" ht="6" customHeight="1" thickBot="1">
      <c r="A951" s="192"/>
      <c r="B951" s="324"/>
      <c r="C951" s="327"/>
      <c r="D951" s="330"/>
      <c r="E951" s="194"/>
      <c r="F951" s="197"/>
      <c r="G951" s="197"/>
      <c r="H951" s="214"/>
      <c r="I951" s="324"/>
      <c r="J951" s="327"/>
      <c r="K951" s="330"/>
      <c r="L951" s="241"/>
      <c r="M951" s="242"/>
      <c r="N951" s="242"/>
      <c r="O951" s="243"/>
      <c r="P951" s="116"/>
      <c r="Q951" s="116"/>
      <c r="R951" s="116"/>
      <c r="S951" s="116"/>
      <c r="T951" s="234"/>
      <c r="U951" s="235"/>
      <c r="V951" s="131"/>
      <c r="W951" s="134"/>
      <c r="X951" s="89"/>
      <c r="Y951" s="71"/>
      <c r="Z951" s="71"/>
      <c r="AA951" s="94"/>
      <c r="AB951" s="37"/>
      <c r="AC951" s="73"/>
      <c r="AD951" s="319"/>
      <c r="AE951" s="319"/>
      <c r="AF951" s="319"/>
      <c r="AG951" s="320"/>
      <c r="AH951" s="173"/>
    </row>
    <row r="952" spans="1:34" ht="6" customHeight="1" thickBot="1">
      <c r="A952" s="192"/>
      <c r="B952" s="324"/>
      <c r="C952" s="327"/>
      <c r="D952" s="330"/>
      <c r="E952" s="194"/>
      <c r="F952" s="197"/>
      <c r="G952" s="197"/>
      <c r="H952" s="214"/>
      <c r="I952" s="324"/>
      <c r="J952" s="327"/>
      <c r="K952" s="330"/>
      <c r="L952" s="241"/>
      <c r="M952" s="242"/>
      <c r="N952" s="242"/>
      <c r="O952" s="243"/>
      <c r="P952" s="116"/>
      <c r="Q952" s="116"/>
      <c r="R952" s="116"/>
      <c r="S952" s="116"/>
      <c r="T952" s="234"/>
      <c r="U952" s="235"/>
      <c r="V952" s="131"/>
      <c r="W952" s="134"/>
      <c r="X952" s="89"/>
      <c r="Y952" s="71"/>
      <c r="Z952" s="71"/>
      <c r="AA952" s="94"/>
      <c r="AB952" s="37"/>
      <c r="AC952" s="73"/>
      <c r="AD952" s="319"/>
      <c r="AE952" s="319"/>
      <c r="AF952" s="319"/>
      <c r="AG952" s="320"/>
      <c r="AH952" s="173"/>
    </row>
    <row r="953" spans="1:34" ht="6" customHeight="1" thickBot="1">
      <c r="A953" s="192"/>
      <c r="B953" s="325"/>
      <c r="C953" s="328"/>
      <c r="D953" s="331"/>
      <c r="E953" s="195"/>
      <c r="F953" s="198"/>
      <c r="G953" s="198"/>
      <c r="H953" s="215"/>
      <c r="I953" s="325"/>
      <c r="J953" s="328"/>
      <c r="K953" s="331"/>
      <c r="L953" s="244"/>
      <c r="M953" s="245"/>
      <c r="N953" s="245"/>
      <c r="O953" s="246"/>
      <c r="P953" s="212"/>
      <c r="Q953" s="212"/>
      <c r="R953" s="212"/>
      <c r="S953" s="212"/>
      <c r="T953" s="236"/>
      <c r="U953" s="237"/>
      <c r="V953" s="229"/>
      <c r="W953" s="158"/>
      <c r="X953" s="90"/>
      <c r="Y953" s="72"/>
      <c r="Z953" s="72"/>
      <c r="AA953" s="97"/>
      <c r="AB953" s="43"/>
      <c r="AC953" s="74"/>
      <c r="AD953" s="321"/>
      <c r="AE953" s="321"/>
      <c r="AF953" s="321"/>
      <c r="AG953" s="322"/>
      <c r="AH953" s="174"/>
    </row>
    <row r="954" spans="1:34" ht="6" customHeight="1" thickBot="1">
      <c r="A954" s="249">
        <v>51</v>
      </c>
      <c r="B954" s="293" t="str">
        <f>IF(VLOOKUP(A954,入力シート❷!A:B,2,FALSE)="ハイパーコース","ハイパー","")</f>
        <v/>
      </c>
      <c r="C954" s="296" t="str">
        <f>IF(VLOOKUP(A954,入力シート❷!A:B,2,FALSE)="アドバンストコース","アドバンスト","")</f>
        <v/>
      </c>
      <c r="D954" s="299" t="str">
        <f>IF(VLOOKUP(A954,入力シート❷!A:B,2,FALSE)="アグレッシブコース","アグレッシブ","")</f>
        <v/>
      </c>
      <c r="E954" s="250" t="str">
        <f>IF(VLOOKUP(A954,入力シート❷!A:C,3,FALSE)="A推薦(単願)","A推薦","")</f>
        <v/>
      </c>
      <c r="F954" s="253" t="str">
        <f>IF(VLOOKUP(A954,入力シート❷!A:C,3,FALSE)="B推薦(併願)","B推薦","")</f>
        <v/>
      </c>
      <c r="G954" s="253" t="str">
        <f>IF(VLOOKUP(A954,入力シート❷!A:C,3,FALSE)="C推薦(第一志望)","C推薦","")</f>
        <v/>
      </c>
      <c r="H954" s="256" t="str">
        <f>IF(VLOOKUP(A954,入力シート❷!A:C,3,FALSE)="併願優遇","併願優遇","")</f>
        <v/>
      </c>
      <c r="I954" s="293" t="str">
        <f>IF(VLOOKUP(A954,入力シート❷!A:D,4,FALSE)="学業特待Ⅰ","学業特待Ⅰ","")</f>
        <v/>
      </c>
      <c r="J954" s="296" t="str">
        <f>IF(VLOOKUP(A954,入力シート❷!A:D,4,FALSE)="学業特待Ⅱ","学業特待Ⅱ","")</f>
        <v/>
      </c>
      <c r="K954" s="299" t="str">
        <f>IF(VLOOKUP(A954,入力シート❷!A:D,4,FALSE)="学業特待Ⅲ","学業特待Ⅲ","")</f>
        <v/>
      </c>
      <c r="L954" s="277" t="str">
        <f>IF(OR(VLOOKUP(A954,入力シート❷!A:I,7,FALSE)="",VLOOKUP(A954,入力シート❷!A:I,8,FALSE)=""),"入力シート❷に入力してください",VLOOKUP(A954,入力シート❷!A:I,7,FALSE)&amp;"　"&amp;VLOOKUP(A954,入力シート❷!A:I,8,FALSE))</f>
        <v>入力シート❷に入力してください</v>
      </c>
      <c r="M954" s="278"/>
      <c r="N954" s="268" t="str">
        <f>IF(VLOOKUP(A954,入力シート❷!A:I,9,FALSE)="","",IF(VLOOKUP(A954,入力シート❷!A:I,9,FALSE)="女","",VLOOKUP(A954,入力シート❷!A:I,9,FALSE)))</f>
        <v/>
      </c>
      <c r="O954" s="271" t="str">
        <f>IF(VLOOKUP(A954,入力シート❷!A:I,9,FALSE)="","",IF(VLOOKUP(A954,入力シート❷!A:I,9,FALSE)="男","",VLOOKUP(A954,入力シート❷!A:I,9,FALSE)))</f>
        <v/>
      </c>
      <c r="P954" s="159" t="s">
        <v>0</v>
      </c>
      <c r="Q954" s="159" t="s">
        <v>1</v>
      </c>
      <c r="R954" s="159" t="s">
        <v>2</v>
      </c>
      <c r="S954" s="159" t="s">
        <v>3</v>
      </c>
      <c r="T954" s="159" t="s">
        <v>6</v>
      </c>
      <c r="U954" s="159" t="s">
        <v>7</v>
      </c>
      <c r="V954" s="153" t="s">
        <v>8</v>
      </c>
      <c r="W954" s="138" t="str">
        <f>IF(VLOOKUP(A954,入力シート❷!A:U,19,FALSE)="","",VLOOKUP(A954,入力シート❷!A:U,19,FALSE))</f>
        <v/>
      </c>
      <c r="X954" s="87" t="str">
        <f>IF(VLOOKUP(A954,入力シート❷!A:AF,22,FALSE)="","",VLOOKUP(A954,入力シート❷!A:AF,22,FALSE))</f>
        <v/>
      </c>
      <c r="Y954" s="66" t="str">
        <f>IF(VLOOKUP(A954,入力シート❷!A:AF,23,FALSE)="","",VLOOKUP(A954,入力シート❷!A:AF,23,FALSE))</f>
        <v/>
      </c>
      <c r="Z954" s="66" t="str">
        <f>IF(VLOOKUP(A954,入力シート❷!A:AF,24,FALSE)="","",VLOOKUP(A954,入力シート❷!A:AF,24,FALSE))</f>
        <v/>
      </c>
      <c r="AA954" s="66" t="str">
        <f>IF(VLOOKUP(A954,入力シート❷!A:AF,25,FALSE)="","",VLOOKUP(A954,入力シート❷!A:AF,25,FALSE))</f>
        <v/>
      </c>
      <c r="AB954" s="66" t="str">
        <f>IF(VLOOKUP(A954,入力シート❷!A:AF,26,FALSE)="","",VLOOKUP(A954,入力シート❷!A:AF,26,FALSE))</f>
        <v/>
      </c>
      <c r="AC954" s="77" t="str">
        <f>IF(VLOOKUP(A954,入力シート❷!A:AF,27,FALSE)="","",VLOOKUP(A954,入力シート❷!A:AF,27,FALSE))</f>
        <v/>
      </c>
      <c r="AD954" s="81" t="str">
        <f>IF(VLOOKUP(A954,入力シート❷!A:AG,33,FALSE)="","必要な場合、入力シート❷に入力してください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必要な場合、入力シート❷に入力してください",VLOOKUP(A954,入力シート❷!A:AG,33,FALSE))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954" s="81"/>
      <c r="AF954" s="81"/>
      <c r="AG954" s="82"/>
      <c r="AH954" s="164" t="s">
        <v>15</v>
      </c>
    </row>
    <row r="955" spans="1:34" ht="6" customHeight="1" thickBot="1">
      <c r="A955" s="249"/>
      <c r="B955" s="294"/>
      <c r="C955" s="297"/>
      <c r="D955" s="300"/>
      <c r="E955" s="251"/>
      <c r="F955" s="254"/>
      <c r="G955" s="254"/>
      <c r="H955" s="257"/>
      <c r="I955" s="294"/>
      <c r="J955" s="297"/>
      <c r="K955" s="300"/>
      <c r="L955" s="279"/>
      <c r="M955" s="280"/>
      <c r="N955" s="269"/>
      <c r="O955" s="272"/>
      <c r="P955" s="115"/>
      <c r="Q955" s="115"/>
      <c r="R955" s="115"/>
      <c r="S955" s="115"/>
      <c r="T955" s="115"/>
      <c r="U955" s="115"/>
      <c r="V955" s="124"/>
      <c r="W955" s="121"/>
      <c r="X955" s="75"/>
      <c r="Y955" s="67"/>
      <c r="Z955" s="67"/>
      <c r="AA955" s="67"/>
      <c r="AB955" s="67"/>
      <c r="AC955" s="78"/>
      <c r="AD955" s="83"/>
      <c r="AE955" s="83"/>
      <c r="AF955" s="83"/>
      <c r="AG955" s="84"/>
      <c r="AH955" s="165"/>
    </row>
    <row r="956" spans="1:34" ht="6" customHeight="1" thickBot="1">
      <c r="A956" s="249"/>
      <c r="B956" s="294"/>
      <c r="C956" s="297"/>
      <c r="D956" s="300"/>
      <c r="E956" s="251"/>
      <c r="F956" s="254"/>
      <c r="G956" s="254"/>
      <c r="H956" s="257"/>
      <c r="I956" s="294"/>
      <c r="J956" s="297"/>
      <c r="K956" s="300"/>
      <c r="L956" s="279"/>
      <c r="M956" s="280"/>
      <c r="N956" s="269"/>
      <c r="O956" s="272"/>
      <c r="P956" s="107" t="str">
        <f>IF(VLOOKUP(A954,入力シート❷!A:U,10,FALSE)="","",VLOOKUP(A954,入力シート❷!A:U,10,FALSE))</f>
        <v/>
      </c>
      <c r="Q956" s="107" t="str">
        <f>IF(VLOOKUP(A954,入力シート❷!A:U,11,FALSE)="","",VLOOKUP(A954,入力シート❷!A:U,11,FALSE))</f>
        <v/>
      </c>
      <c r="R956" s="107" t="str">
        <f>IF(VLOOKUP(A954,入力シート❷!A:U,12,FALSE)="","",VLOOKUP(A954,入力シート❷!A:U,12,FALSE))</f>
        <v/>
      </c>
      <c r="S956" s="107" t="str">
        <f>IF(VLOOKUP(A954,入力シート❷!A:U,13,FALSE)="","",VLOOKUP(A954,入力シート❷!A:U,13,FALSE))</f>
        <v/>
      </c>
      <c r="T956" s="107" t="str">
        <f>IF(VLOOKUP(A954,入力シート❷!A:U,18,FALSE)="","",VLOOKUP(A954,入力シート❷!A:U,18,FALSE))</f>
        <v/>
      </c>
      <c r="U956" s="107" t="str">
        <f>IF(SUM(P956:T956)=0,"",SUM(P956:T956))</f>
        <v/>
      </c>
      <c r="V956" s="124"/>
      <c r="W956" s="121"/>
      <c r="X956" s="75"/>
      <c r="Y956" s="67"/>
      <c r="Z956" s="67"/>
      <c r="AA956" s="67"/>
      <c r="AB956" s="67"/>
      <c r="AC956" s="78"/>
      <c r="AD956" s="83"/>
      <c r="AE956" s="83"/>
      <c r="AF956" s="83"/>
      <c r="AG956" s="84"/>
      <c r="AH956" s="165"/>
    </row>
    <row r="957" spans="1:34" ht="6" customHeight="1" thickBot="1">
      <c r="A957" s="249"/>
      <c r="B957" s="294"/>
      <c r="C957" s="297"/>
      <c r="D957" s="300"/>
      <c r="E957" s="251"/>
      <c r="F957" s="254"/>
      <c r="G957" s="254"/>
      <c r="H957" s="257"/>
      <c r="I957" s="294"/>
      <c r="J957" s="297"/>
      <c r="K957" s="300"/>
      <c r="L957" s="281"/>
      <c r="M957" s="282"/>
      <c r="N957" s="270"/>
      <c r="O957" s="273"/>
      <c r="P957" s="107"/>
      <c r="Q957" s="107"/>
      <c r="R957" s="107"/>
      <c r="S957" s="107"/>
      <c r="T957" s="107"/>
      <c r="U957" s="107"/>
      <c r="V957" s="154"/>
      <c r="W957" s="139"/>
      <c r="X957" s="75"/>
      <c r="Y957" s="67"/>
      <c r="Z957" s="67"/>
      <c r="AA957" s="67"/>
      <c r="AB957" s="67"/>
      <c r="AC957" s="78"/>
      <c r="AD957" s="83"/>
      <c r="AE957" s="83"/>
      <c r="AF957" s="83"/>
      <c r="AG957" s="84"/>
      <c r="AH957" s="166"/>
    </row>
    <row r="958" spans="1:34" ht="6" customHeight="1" thickBot="1">
      <c r="A958" s="249"/>
      <c r="B958" s="294"/>
      <c r="C958" s="297"/>
      <c r="D958" s="300"/>
      <c r="E958" s="251"/>
      <c r="F958" s="254"/>
      <c r="G958" s="254"/>
      <c r="H958" s="257"/>
      <c r="I958" s="294"/>
      <c r="J958" s="297"/>
      <c r="K958" s="300"/>
      <c r="L958" s="259" t="str">
        <f>IF(OR(VLOOKUP(A954,入力シート❷!A:I,5,FALSE)="",VLOOKUP(A954,入力シート❷!A:I,6,FALSE)=""),"入力シート❷に入力してください",VLOOKUP(A954,入力シート❷!A:I,5,FALSE)&amp;"　"&amp;VLOOKUP(A954,入力シート❷!A:I,6,FALSE))</f>
        <v>入力シート❷に入力してください</v>
      </c>
      <c r="M958" s="260"/>
      <c r="N958" s="260"/>
      <c r="O958" s="261"/>
      <c r="P958" s="107"/>
      <c r="Q958" s="107"/>
      <c r="R958" s="107"/>
      <c r="S958" s="107"/>
      <c r="T958" s="107"/>
      <c r="U958" s="107"/>
      <c r="V958" s="136" t="s">
        <v>9</v>
      </c>
      <c r="W958" s="128" t="str">
        <f>IF(VLOOKUP(A954,入力シート❷!A:U,20,FALSE)="","",VLOOKUP(A954,入力シート❷!A:U,20,FALSE))</f>
        <v/>
      </c>
      <c r="X958" s="75"/>
      <c r="Y958" s="67"/>
      <c r="Z958" s="67"/>
      <c r="AA958" s="67"/>
      <c r="AB958" s="67"/>
      <c r="AC958" s="78"/>
      <c r="AD958" s="83"/>
      <c r="AE958" s="83"/>
      <c r="AF958" s="83"/>
      <c r="AG958" s="84"/>
      <c r="AH958" s="167" t="s">
        <v>15</v>
      </c>
    </row>
    <row r="959" spans="1:34" ht="6" customHeight="1" thickBot="1">
      <c r="A959" s="249"/>
      <c r="B959" s="294"/>
      <c r="C959" s="297"/>
      <c r="D959" s="300"/>
      <c r="E959" s="251"/>
      <c r="F959" s="254"/>
      <c r="G959" s="254"/>
      <c r="H959" s="257"/>
      <c r="I959" s="294"/>
      <c r="J959" s="297"/>
      <c r="K959" s="300"/>
      <c r="L959" s="262"/>
      <c r="M959" s="263"/>
      <c r="N959" s="263"/>
      <c r="O959" s="264"/>
      <c r="P959" s="113"/>
      <c r="Q959" s="113"/>
      <c r="R959" s="113"/>
      <c r="S959" s="113"/>
      <c r="T959" s="113"/>
      <c r="U959" s="113"/>
      <c r="V959" s="124"/>
      <c r="W959" s="121"/>
      <c r="X959" s="75"/>
      <c r="Y959" s="67"/>
      <c r="Z959" s="67"/>
      <c r="AA959" s="67"/>
      <c r="AB959" s="67"/>
      <c r="AC959" s="78"/>
      <c r="AD959" s="83"/>
      <c r="AE959" s="83"/>
      <c r="AF959" s="83"/>
      <c r="AG959" s="84"/>
      <c r="AH959" s="165"/>
    </row>
    <row r="960" spans="1:34" ht="6" customHeight="1" thickBot="1">
      <c r="A960" s="249"/>
      <c r="B960" s="294"/>
      <c r="C960" s="297"/>
      <c r="D960" s="300"/>
      <c r="E960" s="251"/>
      <c r="F960" s="254"/>
      <c r="G960" s="254"/>
      <c r="H960" s="257"/>
      <c r="I960" s="294"/>
      <c r="J960" s="297"/>
      <c r="K960" s="300"/>
      <c r="L960" s="262"/>
      <c r="M960" s="263"/>
      <c r="N960" s="263"/>
      <c r="O960" s="264"/>
      <c r="P960" s="114" t="s">
        <v>4</v>
      </c>
      <c r="Q960" s="114" t="s">
        <v>5</v>
      </c>
      <c r="R960" s="114" t="s">
        <v>11</v>
      </c>
      <c r="S960" s="114" t="s">
        <v>12</v>
      </c>
      <c r="T960" s="126" t="s">
        <v>15</v>
      </c>
      <c r="U960" s="16"/>
      <c r="V960" s="124"/>
      <c r="W960" s="121"/>
      <c r="X960" s="75" t="str">
        <f>IF(VLOOKUP(A954,入力シート❷!A:AF,28,FALSE)="","",VLOOKUP(A954,入力シート❷!A:AF,28,FALSE))</f>
        <v/>
      </c>
      <c r="Y960" s="67" t="str">
        <f>IF(VLOOKUP(A954,入力シート❷!A:AF,29,FALSE)="","",VLOOKUP(A954,入力シート❷!A:AF,29,FALSE))</f>
        <v/>
      </c>
      <c r="Z960" s="67" t="str">
        <f>IF(VLOOKUP(A954,入力シート❷!A:AF,30,FALSE)="","",VLOOKUP(A954,入力シート❷!A:AF,30,FALSE))</f>
        <v/>
      </c>
      <c r="AA960" s="67" t="str">
        <f>IF(VLOOKUP(A954,入力シート❷!A:AF,31,FALSE)="","",VLOOKUP(A954,入力シート❷!A:AF,31,FALSE))</f>
        <v/>
      </c>
      <c r="AB960" s="67" t="str">
        <f>IF(VLOOKUP(A954,入力シート❷!A:AF,32,FALSE)="","",VLOOKUP(A954,入力シート❷!A:AF,32,FALSE))</f>
        <v/>
      </c>
      <c r="AC960" s="69"/>
      <c r="AD960" s="83"/>
      <c r="AE960" s="83"/>
      <c r="AF960" s="83"/>
      <c r="AG960" s="84"/>
      <c r="AH960" s="165"/>
    </row>
    <row r="961" spans="1:34" ht="6" customHeight="1" thickBot="1">
      <c r="A961" s="249"/>
      <c r="B961" s="294"/>
      <c r="C961" s="297"/>
      <c r="D961" s="300"/>
      <c r="E961" s="251"/>
      <c r="F961" s="254"/>
      <c r="G961" s="254"/>
      <c r="H961" s="257"/>
      <c r="I961" s="294"/>
      <c r="J961" s="297"/>
      <c r="K961" s="300"/>
      <c r="L961" s="262"/>
      <c r="M961" s="263"/>
      <c r="N961" s="263"/>
      <c r="O961" s="264"/>
      <c r="P961" s="115"/>
      <c r="Q961" s="115"/>
      <c r="R961" s="115"/>
      <c r="S961" s="115"/>
      <c r="T961" s="127"/>
      <c r="U961" s="17"/>
      <c r="V961" s="137"/>
      <c r="W961" s="129"/>
      <c r="X961" s="75"/>
      <c r="Y961" s="67"/>
      <c r="Z961" s="67"/>
      <c r="AA961" s="67"/>
      <c r="AB961" s="67"/>
      <c r="AC961" s="69"/>
      <c r="AD961" s="83"/>
      <c r="AE961" s="83"/>
      <c r="AF961" s="83"/>
      <c r="AG961" s="84"/>
      <c r="AH961" s="166"/>
    </row>
    <row r="962" spans="1:34" ht="6" customHeight="1" thickBot="1">
      <c r="A962" s="249"/>
      <c r="B962" s="294"/>
      <c r="C962" s="297"/>
      <c r="D962" s="300"/>
      <c r="E962" s="251"/>
      <c r="F962" s="254"/>
      <c r="G962" s="254"/>
      <c r="H962" s="257"/>
      <c r="I962" s="294"/>
      <c r="J962" s="297"/>
      <c r="K962" s="300"/>
      <c r="L962" s="262"/>
      <c r="M962" s="263"/>
      <c r="N962" s="263"/>
      <c r="O962" s="264"/>
      <c r="P962" s="107" t="str">
        <f>IF(VLOOKUP(A954,入力シート❷!A:U,14,FALSE)="","",VLOOKUP(A954,入力シート❷!A:U,14,FALSE))</f>
        <v/>
      </c>
      <c r="Q962" s="107" t="str">
        <f>IF(VLOOKUP(A954,入力シート❷!A:U,15,FALSE)="","",VLOOKUP(A954,入力シート❷!A:U,15,FALSE))</f>
        <v/>
      </c>
      <c r="R962" s="107" t="str">
        <f>IF(VLOOKUP(A954,入力シート❷!A:U,16,FALSE)="","",VLOOKUP(A954,入力シート❷!A:U,16,FALSE))</f>
        <v/>
      </c>
      <c r="S962" s="107" t="str">
        <f>IF(VLOOKUP(A954,入力シート❷!A:U,17,FALSE)="","",VLOOKUP(A954,入力シート❷!A:U,17,FALSE))</f>
        <v/>
      </c>
      <c r="T962" s="127"/>
      <c r="U962" s="17"/>
      <c r="V962" s="123" t="s">
        <v>10</v>
      </c>
      <c r="W962" s="120" t="str">
        <f>IF(VLOOKUP(A954,入力シート❷!A:U,21,FALSE)="","",VLOOKUP(A954,入力シート❷!A:U,21,FALSE))</f>
        <v/>
      </c>
      <c r="X962" s="75"/>
      <c r="Y962" s="67"/>
      <c r="Z962" s="67"/>
      <c r="AA962" s="67"/>
      <c r="AB962" s="67"/>
      <c r="AC962" s="69"/>
      <c r="AD962" s="83"/>
      <c r="AE962" s="83"/>
      <c r="AF962" s="83"/>
      <c r="AG962" s="84"/>
      <c r="AH962" s="167" t="s">
        <v>15</v>
      </c>
    </row>
    <row r="963" spans="1:34" ht="6" customHeight="1" thickBot="1">
      <c r="A963" s="249"/>
      <c r="B963" s="294"/>
      <c r="C963" s="297"/>
      <c r="D963" s="300"/>
      <c r="E963" s="251"/>
      <c r="F963" s="254"/>
      <c r="G963" s="254"/>
      <c r="H963" s="257"/>
      <c r="I963" s="294"/>
      <c r="J963" s="297"/>
      <c r="K963" s="300"/>
      <c r="L963" s="262"/>
      <c r="M963" s="263"/>
      <c r="N963" s="263"/>
      <c r="O963" s="264"/>
      <c r="P963" s="107"/>
      <c r="Q963" s="107"/>
      <c r="R963" s="107"/>
      <c r="S963" s="107"/>
      <c r="T963" s="111" t="str">
        <f>VLOOKUP(A954,■■■!A:BN,66)</f>
        <v/>
      </c>
      <c r="U963" s="118">
        <f>VLOOKUP(A954,■■■!A:BA,53)</f>
        <v>0</v>
      </c>
      <c r="V963" s="124"/>
      <c r="W963" s="121"/>
      <c r="X963" s="75"/>
      <c r="Y963" s="67"/>
      <c r="Z963" s="67"/>
      <c r="AA963" s="67"/>
      <c r="AB963" s="67"/>
      <c r="AC963" s="69"/>
      <c r="AD963" s="83"/>
      <c r="AE963" s="83"/>
      <c r="AF963" s="83"/>
      <c r="AG963" s="84"/>
      <c r="AH963" s="165"/>
    </row>
    <row r="964" spans="1:34" ht="6" customHeight="1" thickBot="1">
      <c r="A964" s="249"/>
      <c r="B964" s="294"/>
      <c r="C964" s="297"/>
      <c r="D964" s="300"/>
      <c r="E964" s="251"/>
      <c r="F964" s="254"/>
      <c r="G964" s="254"/>
      <c r="H964" s="257"/>
      <c r="I964" s="294"/>
      <c r="J964" s="297"/>
      <c r="K964" s="300"/>
      <c r="L964" s="262"/>
      <c r="M964" s="263"/>
      <c r="N964" s="263"/>
      <c r="O964" s="264"/>
      <c r="P964" s="107"/>
      <c r="Q964" s="107"/>
      <c r="R964" s="107"/>
      <c r="S964" s="107"/>
      <c r="T964" s="111"/>
      <c r="U964" s="118"/>
      <c r="V964" s="124"/>
      <c r="W964" s="121"/>
      <c r="X964" s="75"/>
      <c r="Y964" s="67"/>
      <c r="Z964" s="67"/>
      <c r="AA964" s="67"/>
      <c r="AB964" s="67"/>
      <c r="AC964" s="69"/>
      <c r="AD964" s="83"/>
      <c r="AE964" s="83"/>
      <c r="AF964" s="83"/>
      <c r="AG964" s="84"/>
      <c r="AH964" s="165"/>
    </row>
    <row r="965" spans="1:34" ht="6" customHeight="1" thickBot="1">
      <c r="A965" s="249"/>
      <c r="B965" s="295"/>
      <c r="C965" s="298"/>
      <c r="D965" s="301"/>
      <c r="E965" s="252"/>
      <c r="F965" s="255"/>
      <c r="G965" s="255"/>
      <c r="H965" s="258"/>
      <c r="I965" s="295"/>
      <c r="J965" s="298"/>
      <c r="K965" s="301"/>
      <c r="L965" s="265"/>
      <c r="M965" s="266"/>
      <c r="N965" s="266"/>
      <c r="O965" s="267"/>
      <c r="P965" s="108"/>
      <c r="Q965" s="108"/>
      <c r="R965" s="108"/>
      <c r="S965" s="108"/>
      <c r="T965" s="112"/>
      <c r="U965" s="119"/>
      <c r="V965" s="125"/>
      <c r="W965" s="122"/>
      <c r="X965" s="76"/>
      <c r="Y965" s="68"/>
      <c r="Z965" s="68"/>
      <c r="AA965" s="68"/>
      <c r="AB965" s="68"/>
      <c r="AC965" s="70"/>
      <c r="AD965" s="85"/>
      <c r="AE965" s="85"/>
      <c r="AF965" s="85"/>
      <c r="AG965" s="86"/>
      <c r="AH965" s="168"/>
    </row>
    <row r="966" spans="1:34" ht="6" customHeight="1" thickBot="1">
      <c r="A966" s="249">
        <v>52</v>
      </c>
      <c r="B966" s="293" t="str">
        <f>IF(VLOOKUP(A966,入力シート❷!A:B,2,FALSE)="ハイパーコース","ハイパー","")</f>
        <v/>
      </c>
      <c r="C966" s="296" t="str">
        <f>IF(VLOOKUP(A966,入力シート❷!A:B,2,FALSE)="アドバンストコース","アドバンスト","")</f>
        <v/>
      </c>
      <c r="D966" s="299" t="str">
        <f>IF(VLOOKUP(A966,入力シート❷!A:B,2,FALSE)="アグレッシブコース","アグレッシブ","")</f>
        <v/>
      </c>
      <c r="E966" s="250" t="str">
        <f>IF(VLOOKUP(A966,入力シート❷!A:C,3,FALSE)="A推薦(単願)","A推薦","")</f>
        <v/>
      </c>
      <c r="F966" s="253" t="str">
        <f>IF(VLOOKUP(A966,入力シート❷!A:C,3,FALSE)="B推薦(併願)","B推薦","")</f>
        <v/>
      </c>
      <c r="G966" s="253" t="str">
        <f>IF(VLOOKUP(A966,入力シート❷!A:C,3,FALSE)="C推薦(第一志望)","C推薦","")</f>
        <v/>
      </c>
      <c r="H966" s="256" t="str">
        <f>IF(VLOOKUP(A966,入力シート❷!A:C,3,FALSE)="併願優遇","併願優遇","")</f>
        <v/>
      </c>
      <c r="I966" s="293" t="str">
        <f>IF(VLOOKUP(A966,入力シート❷!A:D,4,FALSE)="学業特待Ⅰ","学業特待Ⅰ","")</f>
        <v/>
      </c>
      <c r="J966" s="296" t="str">
        <f>IF(VLOOKUP(A966,入力シート❷!A:D,4,FALSE)="学業特待Ⅱ","学業特待Ⅱ","")</f>
        <v/>
      </c>
      <c r="K966" s="299" t="str">
        <f>IF(VLOOKUP(A966,入力シート❷!A:D,4,FALSE)="学業特待Ⅲ","学業特待Ⅲ","")</f>
        <v/>
      </c>
      <c r="L966" s="277" t="str">
        <f>IF(OR(VLOOKUP(A966,入力シート❷!A:I,7,FALSE)="",VLOOKUP(A966,入力シート❷!A:I,8,FALSE)=""),"入力シート❷に入力してください",VLOOKUP(A966,入力シート❷!A:I,7,FALSE)&amp;"　"&amp;VLOOKUP(A966,入力シート❷!A:I,8,FALSE))</f>
        <v>入力シート❷に入力してください</v>
      </c>
      <c r="M966" s="278"/>
      <c r="N966" s="268" t="str">
        <f>IF(VLOOKUP(A966,入力シート❷!A:I,9,FALSE)="","",IF(VLOOKUP(A966,入力シート❷!A:I,9,FALSE)="女","",VLOOKUP(A966,入力シート❷!A:I,9,FALSE)))</f>
        <v/>
      </c>
      <c r="O966" s="271" t="str">
        <f>IF(VLOOKUP(A966,入力シート❷!A:I,9,FALSE)="","",IF(VLOOKUP(A966,入力シート❷!A:I,9,FALSE)="男","",VLOOKUP(A966,入力シート❷!A:I,9,FALSE)))</f>
        <v/>
      </c>
      <c r="P966" s="159" t="s">
        <v>0</v>
      </c>
      <c r="Q966" s="159" t="s">
        <v>1</v>
      </c>
      <c r="R966" s="159" t="s">
        <v>2</v>
      </c>
      <c r="S966" s="159" t="s">
        <v>3</v>
      </c>
      <c r="T966" s="159" t="s">
        <v>6</v>
      </c>
      <c r="U966" s="159" t="s">
        <v>7</v>
      </c>
      <c r="V966" s="153" t="s">
        <v>8</v>
      </c>
      <c r="W966" s="138" t="str">
        <f>IF(VLOOKUP(A966,入力シート❷!A:U,19,FALSE)="","",VLOOKUP(A966,入力シート❷!A:U,19,FALSE))</f>
        <v/>
      </c>
      <c r="X966" s="87" t="str">
        <f>IF(VLOOKUP(A966,入力シート❷!A:AF,22,FALSE)="","",VLOOKUP(A966,入力シート❷!A:AF,22,FALSE))</f>
        <v/>
      </c>
      <c r="Y966" s="66" t="str">
        <f>IF(VLOOKUP(A966,入力シート❷!A:AF,23,FALSE)="","",VLOOKUP(A966,入力シート❷!A:AF,23,FALSE))</f>
        <v/>
      </c>
      <c r="Z966" s="66" t="str">
        <f>IF(VLOOKUP(A966,入力シート❷!A:AF,24,FALSE)="","",VLOOKUP(A966,入力シート❷!A:AF,24,FALSE))</f>
        <v/>
      </c>
      <c r="AA966" s="66" t="str">
        <f>IF(VLOOKUP(A966,入力シート❷!A:AF,25,FALSE)="","",VLOOKUP(A966,入力シート❷!A:AF,25,FALSE))</f>
        <v/>
      </c>
      <c r="AB966" s="66" t="str">
        <f>IF(VLOOKUP(A966,入力シート❷!A:AF,26,FALSE)="","",VLOOKUP(A966,入力シート❷!A:AF,26,FALSE))</f>
        <v/>
      </c>
      <c r="AC966" s="77" t="str">
        <f>IF(VLOOKUP(A966,入力シート❷!A:AF,27,FALSE)="","",VLOOKUP(A966,入力シート❷!A:AF,27,FALSE))</f>
        <v/>
      </c>
      <c r="AD966" s="81" t="str">
        <f>IF(VLOOKUP(A966,入力シート❷!A:AG,33,FALSE)="","必要な場合、入力シート❷に入力してください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必要な場合、入力シート❷に入力してください",VLOOKUP(A966,入力シート❷!A:AG,33,FALSE))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966" s="81"/>
      <c r="AF966" s="81"/>
      <c r="AG966" s="82"/>
      <c r="AH966" s="164" t="s">
        <v>15</v>
      </c>
    </row>
    <row r="967" spans="1:34" ht="6" customHeight="1" thickBot="1">
      <c r="A967" s="249"/>
      <c r="B967" s="294"/>
      <c r="C967" s="297"/>
      <c r="D967" s="300"/>
      <c r="E967" s="251"/>
      <c r="F967" s="254"/>
      <c r="G967" s="254"/>
      <c r="H967" s="257"/>
      <c r="I967" s="294"/>
      <c r="J967" s="297"/>
      <c r="K967" s="300"/>
      <c r="L967" s="279"/>
      <c r="M967" s="280"/>
      <c r="N967" s="269"/>
      <c r="O967" s="272"/>
      <c r="P967" s="115"/>
      <c r="Q967" s="115"/>
      <c r="R967" s="115"/>
      <c r="S967" s="115"/>
      <c r="T967" s="115"/>
      <c r="U967" s="115"/>
      <c r="V967" s="124"/>
      <c r="W967" s="121"/>
      <c r="X967" s="75"/>
      <c r="Y967" s="67"/>
      <c r="Z967" s="67"/>
      <c r="AA967" s="67"/>
      <c r="AB967" s="67"/>
      <c r="AC967" s="78"/>
      <c r="AD967" s="83"/>
      <c r="AE967" s="83"/>
      <c r="AF967" s="83"/>
      <c r="AG967" s="84"/>
      <c r="AH967" s="165"/>
    </row>
    <row r="968" spans="1:34" ht="6" customHeight="1" thickBot="1">
      <c r="A968" s="249"/>
      <c r="B968" s="294"/>
      <c r="C968" s="297"/>
      <c r="D968" s="300"/>
      <c r="E968" s="251"/>
      <c r="F968" s="254"/>
      <c r="G968" s="254"/>
      <c r="H968" s="257"/>
      <c r="I968" s="294"/>
      <c r="J968" s="297"/>
      <c r="K968" s="300"/>
      <c r="L968" s="279"/>
      <c r="M968" s="280"/>
      <c r="N968" s="269"/>
      <c r="O968" s="272"/>
      <c r="P968" s="107" t="str">
        <f>IF(VLOOKUP(A966,入力シート❷!A:U,10,FALSE)="","",VLOOKUP(A966,入力シート❷!A:U,10,FALSE))</f>
        <v/>
      </c>
      <c r="Q968" s="107" t="str">
        <f>IF(VLOOKUP(A966,入力シート❷!A:U,11,FALSE)="","",VLOOKUP(A966,入力シート❷!A:U,11,FALSE))</f>
        <v/>
      </c>
      <c r="R968" s="107" t="str">
        <f>IF(VLOOKUP(A966,入力シート❷!A:U,12,FALSE)="","",VLOOKUP(A966,入力シート❷!A:U,12,FALSE))</f>
        <v/>
      </c>
      <c r="S968" s="107" t="str">
        <f>IF(VLOOKUP(A966,入力シート❷!A:U,13,FALSE)="","",VLOOKUP(A966,入力シート❷!A:U,13,FALSE))</f>
        <v/>
      </c>
      <c r="T968" s="107" t="str">
        <f>IF(VLOOKUP(A966,入力シート❷!A:U,18,FALSE)="","",VLOOKUP(A966,入力シート❷!A:U,18,FALSE))</f>
        <v/>
      </c>
      <c r="U968" s="107" t="str">
        <f>IF(SUM(P968:T968)=0,"",SUM(P968:T968))</f>
        <v/>
      </c>
      <c r="V968" s="124"/>
      <c r="W968" s="121"/>
      <c r="X968" s="75"/>
      <c r="Y968" s="67"/>
      <c r="Z968" s="67"/>
      <c r="AA968" s="67"/>
      <c r="AB968" s="67"/>
      <c r="AC968" s="78"/>
      <c r="AD968" s="83"/>
      <c r="AE968" s="83"/>
      <c r="AF968" s="83"/>
      <c r="AG968" s="84"/>
      <c r="AH968" s="165"/>
    </row>
    <row r="969" spans="1:34" ht="6" customHeight="1" thickBot="1">
      <c r="A969" s="249"/>
      <c r="B969" s="294"/>
      <c r="C969" s="297"/>
      <c r="D969" s="300"/>
      <c r="E969" s="251"/>
      <c r="F969" s="254"/>
      <c r="G969" s="254"/>
      <c r="H969" s="257"/>
      <c r="I969" s="294"/>
      <c r="J969" s="297"/>
      <c r="K969" s="300"/>
      <c r="L969" s="281"/>
      <c r="M969" s="282"/>
      <c r="N969" s="270"/>
      <c r="O969" s="273"/>
      <c r="P969" s="107"/>
      <c r="Q969" s="107"/>
      <c r="R969" s="107"/>
      <c r="S969" s="107"/>
      <c r="T969" s="107"/>
      <c r="U969" s="107"/>
      <c r="V969" s="154"/>
      <c r="W969" s="139"/>
      <c r="X969" s="75"/>
      <c r="Y969" s="67"/>
      <c r="Z969" s="67"/>
      <c r="AA969" s="67"/>
      <c r="AB969" s="67"/>
      <c r="AC969" s="78"/>
      <c r="AD969" s="83"/>
      <c r="AE969" s="83"/>
      <c r="AF969" s="83"/>
      <c r="AG969" s="84"/>
      <c r="AH969" s="166"/>
    </row>
    <row r="970" spans="1:34" ht="6" customHeight="1" thickBot="1">
      <c r="A970" s="249"/>
      <c r="B970" s="294"/>
      <c r="C970" s="297"/>
      <c r="D970" s="300"/>
      <c r="E970" s="251"/>
      <c r="F970" s="254"/>
      <c r="G970" s="254"/>
      <c r="H970" s="257"/>
      <c r="I970" s="294"/>
      <c r="J970" s="297"/>
      <c r="K970" s="300"/>
      <c r="L970" s="259" t="str">
        <f>IF(OR(VLOOKUP(A966,入力シート❷!A:I,5,FALSE)="",VLOOKUP(A966,入力シート❷!A:I,6,FALSE)=""),"入力シート❷に入力してください",VLOOKUP(A966,入力シート❷!A:I,5,FALSE)&amp;"　"&amp;VLOOKUP(A966,入力シート❷!A:I,6,FALSE))</f>
        <v>入力シート❷に入力してください</v>
      </c>
      <c r="M970" s="260"/>
      <c r="N970" s="260"/>
      <c r="O970" s="261"/>
      <c r="P970" s="107"/>
      <c r="Q970" s="107"/>
      <c r="R970" s="107"/>
      <c r="S970" s="107"/>
      <c r="T970" s="107"/>
      <c r="U970" s="107"/>
      <c r="V970" s="136" t="s">
        <v>9</v>
      </c>
      <c r="W970" s="128" t="str">
        <f>IF(VLOOKUP(A966,入力シート❷!A:U,20,FALSE)="","",VLOOKUP(A966,入力シート❷!A:U,20,FALSE))</f>
        <v/>
      </c>
      <c r="X970" s="75"/>
      <c r="Y970" s="67"/>
      <c r="Z970" s="67"/>
      <c r="AA970" s="67"/>
      <c r="AB970" s="67"/>
      <c r="AC970" s="78"/>
      <c r="AD970" s="83"/>
      <c r="AE970" s="83"/>
      <c r="AF970" s="83"/>
      <c r="AG970" s="84"/>
      <c r="AH970" s="167" t="s">
        <v>15</v>
      </c>
    </row>
    <row r="971" spans="1:34" ht="6" customHeight="1" thickBot="1">
      <c r="A971" s="249"/>
      <c r="B971" s="294"/>
      <c r="C971" s="297"/>
      <c r="D971" s="300"/>
      <c r="E971" s="251"/>
      <c r="F971" s="254"/>
      <c r="G971" s="254"/>
      <c r="H971" s="257"/>
      <c r="I971" s="294"/>
      <c r="J971" s="297"/>
      <c r="K971" s="300"/>
      <c r="L971" s="262"/>
      <c r="M971" s="263"/>
      <c r="N971" s="263"/>
      <c r="O971" s="264"/>
      <c r="P971" s="113"/>
      <c r="Q971" s="113"/>
      <c r="R971" s="113"/>
      <c r="S971" s="113"/>
      <c r="T971" s="113"/>
      <c r="U971" s="113"/>
      <c r="V971" s="124"/>
      <c r="W971" s="121"/>
      <c r="X971" s="75"/>
      <c r="Y971" s="67"/>
      <c r="Z971" s="67"/>
      <c r="AA971" s="67"/>
      <c r="AB971" s="67"/>
      <c r="AC971" s="78"/>
      <c r="AD971" s="83"/>
      <c r="AE971" s="83"/>
      <c r="AF971" s="83"/>
      <c r="AG971" s="84"/>
      <c r="AH971" s="165"/>
    </row>
    <row r="972" spans="1:34" ht="6" customHeight="1" thickBot="1">
      <c r="A972" s="249"/>
      <c r="B972" s="294"/>
      <c r="C972" s="297"/>
      <c r="D972" s="300"/>
      <c r="E972" s="251"/>
      <c r="F972" s="254"/>
      <c r="G972" s="254"/>
      <c r="H972" s="257"/>
      <c r="I972" s="294"/>
      <c r="J972" s="297"/>
      <c r="K972" s="300"/>
      <c r="L972" s="262"/>
      <c r="M972" s="263"/>
      <c r="N972" s="263"/>
      <c r="O972" s="264"/>
      <c r="P972" s="114" t="s">
        <v>4</v>
      </c>
      <c r="Q972" s="114" t="s">
        <v>5</v>
      </c>
      <c r="R972" s="114" t="s">
        <v>11</v>
      </c>
      <c r="S972" s="114" t="s">
        <v>12</v>
      </c>
      <c r="T972" s="126" t="s">
        <v>15</v>
      </c>
      <c r="U972" s="16"/>
      <c r="V972" s="124"/>
      <c r="W972" s="121"/>
      <c r="X972" s="75" t="str">
        <f>IF(VLOOKUP(A966,入力シート❷!A:AF,28,FALSE)="","",VLOOKUP(A966,入力シート❷!A:AF,28,FALSE))</f>
        <v/>
      </c>
      <c r="Y972" s="67" t="str">
        <f>IF(VLOOKUP(A966,入力シート❷!A:AF,29,FALSE)="","",VLOOKUP(A966,入力シート❷!A:AF,29,FALSE))</f>
        <v/>
      </c>
      <c r="Z972" s="67" t="str">
        <f>IF(VLOOKUP(A966,入力シート❷!A:AF,30,FALSE)="","",VLOOKUP(A966,入力シート❷!A:AF,30,FALSE))</f>
        <v/>
      </c>
      <c r="AA972" s="67" t="str">
        <f>IF(VLOOKUP(A966,入力シート❷!A:AF,31,FALSE)="","",VLOOKUP(A966,入力シート❷!A:AF,31,FALSE))</f>
        <v/>
      </c>
      <c r="AB972" s="67" t="str">
        <f>IF(VLOOKUP(A966,入力シート❷!A:AF,32,FALSE)="","",VLOOKUP(A966,入力シート❷!A:AF,32,FALSE))</f>
        <v/>
      </c>
      <c r="AC972" s="69"/>
      <c r="AD972" s="83"/>
      <c r="AE972" s="83"/>
      <c r="AF972" s="83"/>
      <c r="AG972" s="84"/>
      <c r="AH972" s="165"/>
    </row>
    <row r="973" spans="1:34" ht="6" customHeight="1" thickBot="1">
      <c r="A973" s="249"/>
      <c r="B973" s="294"/>
      <c r="C973" s="297"/>
      <c r="D973" s="300"/>
      <c r="E973" s="251"/>
      <c r="F973" s="254"/>
      <c r="G973" s="254"/>
      <c r="H973" s="257"/>
      <c r="I973" s="294"/>
      <c r="J973" s="297"/>
      <c r="K973" s="300"/>
      <c r="L973" s="262"/>
      <c r="M973" s="263"/>
      <c r="N973" s="263"/>
      <c r="O973" s="264"/>
      <c r="P973" s="115"/>
      <c r="Q973" s="115"/>
      <c r="R973" s="115"/>
      <c r="S973" s="115"/>
      <c r="T973" s="127"/>
      <c r="U973" s="17"/>
      <c r="V973" s="137"/>
      <c r="W973" s="129"/>
      <c r="X973" s="75"/>
      <c r="Y973" s="67"/>
      <c r="Z973" s="67"/>
      <c r="AA973" s="67"/>
      <c r="AB973" s="67"/>
      <c r="AC973" s="69"/>
      <c r="AD973" s="83"/>
      <c r="AE973" s="83"/>
      <c r="AF973" s="83"/>
      <c r="AG973" s="84"/>
      <c r="AH973" s="166"/>
    </row>
    <row r="974" spans="1:34" ht="6" customHeight="1" thickBot="1">
      <c r="A974" s="249"/>
      <c r="B974" s="294"/>
      <c r="C974" s="297"/>
      <c r="D974" s="300"/>
      <c r="E974" s="251"/>
      <c r="F974" s="254"/>
      <c r="G974" s="254"/>
      <c r="H974" s="257"/>
      <c r="I974" s="294"/>
      <c r="J974" s="297"/>
      <c r="K974" s="300"/>
      <c r="L974" s="262"/>
      <c r="M974" s="263"/>
      <c r="N974" s="263"/>
      <c r="O974" s="264"/>
      <c r="P974" s="107" t="str">
        <f>IF(VLOOKUP(A966,入力シート❷!A:U,14,FALSE)="","",VLOOKUP(A966,入力シート❷!A:U,14,FALSE))</f>
        <v/>
      </c>
      <c r="Q974" s="107" t="str">
        <f>IF(VLOOKUP(A966,入力シート❷!A:U,15,FALSE)="","",VLOOKUP(A966,入力シート❷!A:U,15,FALSE))</f>
        <v/>
      </c>
      <c r="R974" s="107" t="str">
        <f>IF(VLOOKUP(A966,入力シート❷!A:U,16,FALSE)="","",VLOOKUP(A966,入力シート❷!A:U,16,FALSE))</f>
        <v/>
      </c>
      <c r="S974" s="107" t="str">
        <f>IF(VLOOKUP(A966,入力シート❷!A:U,17,FALSE)="","",VLOOKUP(A966,入力シート❷!A:U,17,FALSE))</f>
        <v/>
      </c>
      <c r="T974" s="127"/>
      <c r="U974" s="17"/>
      <c r="V974" s="123" t="s">
        <v>10</v>
      </c>
      <c r="W974" s="120" t="str">
        <f>IF(VLOOKUP(A966,入力シート❷!A:U,21,FALSE)="","",VLOOKUP(A966,入力シート❷!A:U,21,FALSE))</f>
        <v/>
      </c>
      <c r="X974" s="75"/>
      <c r="Y974" s="67"/>
      <c r="Z974" s="67"/>
      <c r="AA974" s="67"/>
      <c r="AB974" s="67"/>
      <c r="AC974" s="69"/>
      <c r="AD974" s="83"/>
      <c r="AE974" s="83"/>
      <c r="AF974" s="83"/>
      <c r="AG974" s="84"/>
      <c r="AH974" s="167" t="s">
        <v>15</v>
      </c>
    </row>
    <row r="975" spans="1:34" ht="6" customHeight="1" thickBot="1">
      <c r="A975" s="249"/>
      <c r="B975" s="294"/>
      <c r="C975" s="297"/>
      <c r="D975" s="300"/>
      <c r="E975" s="251"/>
      <c r="F975" s="254"/>
      <c r="G975" s="254"/>
      <c r="H975" s="257"/>
      <c r="I975" s="294"/>
      <c r="J975" s="297"/>
      <c r="K975" s="300"/>
      <c r="L975" s="262"/>
      <c r="M975" s="263"/>
      <c r="N975" s="263"/>
      <c r="O975" s="264"/>
      <c r="P975" s="107"/>
      <c r="Q975" s="107"/>
      <c r="R975" s="107"/>
      <c r="S975" s="107"/>
      <c r="T975" s="111" t="str">
        <f>VLOOKUP(A966,■■■!A:BN,66)</f>
        <v/>
      </c>
      <c r="U975" s="118">
        <f>VLOOKUP(A966,■■■!A:BA,53)</f>
        <v>0</v>
      </c>
      <c r="V975" s="124"/>
      <c r="W975" s="121"/>
      <c r="X975" s="75"/>
      <c r="Y975" s="67"/>
      <c r="Z975" s="67"/>
      <c r="AA975" s="67"/>
      <c r="AB975" s="67"/>
      <c r="AC975" s="69"/>
      <c r="AD975" s="83"/>
      <c r="AE975" s="83"/>
      <c r="AF975" s="83"/>
      <c r="AG975" s="84"/>
      <c r="AH975" s="165"/>
    </row>
    <row r="976" spans="1:34" ht="6" customHeight="1" thickBot="1">
      <c r="A976" s="249"/>
      <c r="B976" s="294"/>
      <c r="C976" s="297"/>
      <c r="D976" s="300"/>
      <c r="E976" s="251"/>
      <c r="F976" s="254"/>
      <c r="G976" s="254"/>
      <c r="H976" s="257"/>
      <c r="I976" s="294"/>
      <c r="J976" s="297"/>
      <c r="K976" s="300"/>
      <c r="L976" s="262"/>
      <c r="M976" s="263"/>
      <c r="N976" s="263"/>
      <c r="O976" s="264"/>
      <c r="P976" s="107"/>
      <c r="Q976" s="107"/>
      <c r="R976" s="107"/>
      <c r="S976" s="107"/>
      <c r="T976" s="111"/>
      <c r="U976" s="118"/>
      <c r="V976" s="124"/>
      <c r="W976" s="121"/>
      <c r="X976" s="75"/>
      <c r="Y976" s="67"/>
      <c r="Z976" s="67"/>
      <c r="AA976" s="67"/>
      <c r="AB976" s="67"/>
      <c r="AC976" s="69"/>
      <c r="AD976" s="83"/>
      <c r="AE976" s="83"/>
      <c r="AF976" s="83"/>
      <c r="AG976" s="84"/>
      <c r="AH976" s="165"/>
    </row>
    <row r="977" spans="1:34" ht="6" customHeight="1" thickBot="1">
      <c r="A977" s="249"/>
      <c r="B977" s="295"/>
      <c r="C977" s="298"/>
      <c r="D977" s="301"/>
      <c r="E977" s="252"/>
      <c r="F977" s="255"/>
      <c r="G977" s="255"/>
      <c r="H977" s="258"/>
      <c r="I977" s="295"/>
      <c r="J977" s="298"/>
      <c r="K977" s="301"/>
      <c r="L977" s="265"/>
      <c r="M977" s="266"/>
      <c r="N977" s="266"/>
      <c r="O977" s="267"/>
      <c r="P977" s="108"/>
      <c r="Q977" s="108"/>
      <c r="R977" s="108"/>
      <c r="S977" s="108"/>
      <c r="T977" s="112"/>
      <c r="U977" s="119"/>
      <c r="V977" s="125"/>
      <c r="W977" s="122"/>
      <c r="X977" s="76"/>
      <c r="Y977" s="68"/>
      <c r="Z977" s="68"/>
      <c r="AA977" s="68"/>
      <c r="AB977" s="68"/>
      <c r="AC977" s="70"/>
      <c r="AD977" s="85"/>
      <c r="AE977" s="85"/>
      <c r="AF977" s="85"/>
      <c r="AG977" s="86"/>
      <c r="AH977" s="168"/>
    </row>
    <row r="978" spans="1:34" ht="6" customHeight="1" thickBot="1">
      <c r="A978" s="249">
        <v>53</v>
      </c>
      <c r="B978" s="293" t="str">
        <f>IF(VLOOKUP(A978,入力シート❷!A:B,2,FALSE)="ハイパーコース","ハイパー","")</f>
        <v/>
      </c>
      <c r="C978" s="296" t="str">
        <f>IF(VLOOKUP(A978,入力シート❷!A:B,2,FALSE)="アドバンストコース","アドバンスト","")</f>
        <v/>
      </c>
      <c r="D978" s="299" t="str">
        <f>IF(VLOOKUP(A978,入力シート❷!A:B,2,FALSE)="アグレッシブコース","アグレッシブ","")</f>
        <v/>
      </c>
      <c r="E978" s="250" t="str">
        <f>IF(VLOOKUP(A978,入力シート❷!A:C,3,FALSE)="A推薦(単願)","A推薦","")</f>
        <v/>
      </c>
      <c r="F978" s="253" t="str">
        <f>IF(VLOOKUP(A978,入力シート❷!A:C,3,FALSE)="B推薦(併願)","B推薦","")</f>
        <v/>
      </c>
      <c r="G978" s="253" t="str">
        <f>IF(VLOOKUP(A978,入力シート❷!A:C,3,FALSE)="C推薦(第一志望)","C推薦","")</f>
        <v/>
      </c>
      <c r="H978" s="256" t="str">
        <f>IF(VLOOKUP(A978,入力シート❷!A:C,3,FALSE)="併願優遇","併願優遇","")</f>
        <v/>
      </c>
      <c r="I978" s="293" t="str">
        <f>IF(VLOOKUP(A978,入力シート❷!A:D,4,FALSE)="学業特待Ⅰ","学業特待Ⅰ","")</f>
        <v/>
      </c>
      <c r="J978" s="296" t="str">
        <f>IF(VLOOKUP(A978,入力シート❷!A:D,4,FALSE)="学業特待Ⅱ","学業特待Ⅱ","")</f>
        <v/>
      </c>
      <c r="K978" s="299" t="str">
        <f>IF(VLOOKUP(A978,入力シート❷!A:D,4,FALSE)="学業特待Ⅲ","学業特待Ⅲ","")</f>
        <v/>
      </c>
      <c r="L978" s="277" t="str">
        <f>IF(OR(VLOOKUP(A978,入力シート❷!A:I,7,FALSE)="",VLOOKUP(A978,入力シート❷!A:I,8,FALSE)=""),"入力シート❷に入力してください",VLOOKUP(A978,入力シート❷!A:I,7,FALSE)&amp;"　"&amp;VLOOKUP(A978,入力シート❷!A:I,8,FALSE))</f>
        <v>入力シート❷に入力してください</v>
      </c>
      <c r="M978" s="278"/>
      <c r="N978" s="268" t="str">
        <f>IF(VLOOKUP(A978,入力シート❷!A:I,9,FALSE)="","",IF(VLOOKUP(A978,入力シート❷!A:I,9,FALSE)="女","",VLOOKUP(A978,入力シート❷!A:I,9,FALSE)))</f>
        <v/>
      </c>
      <c r="O978" s="271" t="str">
        <f>IF(VLOOKUP(A978,入力シート❷!A:I,9,FALSE)="","",IF(VLOOKUP(A978,入力シート❷!A:I,9,FALSE)="男","",VLOOKUP(A978,入力シート❷!A:I,9,FALSE)))</f>
        <v/>
      </c>
      <c r="P978" s="159" t="s">
        <v>0</v>
      </c>
      <c r="Q978" s="159" t="s">
        <v>1</v>
      </c>
      <c r="R978" s="159" t="s">
        <v>2</v>
      </c>
      <c r="S978" s="159" t="s">
        <v>3</v>
      </c>
      <c r="T978" s="159" t="s">
        <v>6</v>
      </c>
      <c r="U978" s="159" t="s">
        <v>7</v>
      </c>
      <c r="V978" s="153" t="s">
        <v>8</v>
      </c>
      <c r="W978" s="138" t="str">
        <f>IF(VLOOKUP(A978,入力シート❷!A:U,19,FALSE)="","",VLOOKUP(A978,入力シート❷!A:U,19,FALSE))</f>
        <v/>
      </c>
      <c r="X978" s="87" t="str">
        <f>IF(VLOOKUP(A978,入力シート❷!A:AF,22,FALSE)="","",VLOOKUP(A978,入力シート❷!A:AF,22,FALSE))</f>
        <v/>
      </c>
      <c r="Y978" s="66" t="str">
        <f>IF(VLOOKUP(A978,入力シート❷!A:AF,23,FALSE)="","",VLOOKUP(A978,入力シート❷!A:AF,23,FALSE))</f>
        <v/>
      </c>
      <c r="Z978" s="66" t="str">
        <f>IF(VLOOKUP(A978,入力シート❷!A:AF,24,FALSE)="","",VLOOKUP(A978,入力シート❷!A:AF,24,FALSE))</f>
        <v/>
      </c>
      <c r="AA978" s="66" t="str">
        <f>IF(VLOOKUP(A978,入力シート❷!A:AF,25,FALSE)="","",VLOOKUP(A978,入力シート❷!A:AF,25,FALSE))</f>
        <v/>
      </c>
      <c r="AB978" s="66" t="str">
        <f>IF(VLOOKUP(A978,入力シート❷!A:AF,26,FALSE)="","",VLOOKUP(A978,入力シート❷!A:AF,26,FALSE))</f>
        <v/>
      </c>
      <c r="AC978" s="77" t="str">
        <f>IF(VLOOKUP(A978,入力シート❷!A:AF,27,FALSE)="","",VLOOKUP(A978,入力シート❷!A:AF,27,FALSE))</f>
        <v/>
      </c>
      <c r="AD978" s="81" t="str">
        <f>IF(VLOOKUP(A978,入力シート❷!A:AG,33,FALSE)="","必要な場合、入力シート❷に入力してください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必要な場合、入力シート❷に入力してください",VLOOKUP(A978,入力シート❷!A:AG,33,FALSE))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978" s="81"/>
      <c r="AF978" s="81"/>
      <c r="AG978" s="82"/>
      <c r="AH978" s="164" t="s">
        <v>15</v>
      </c>
    </row>
    <row r="979" spans="1:34" ht="6" customHeight="1" thickBot="1">
      <c r="A979" s="249"/>
      <c r="B979" s="294"/>
      <c r="C979" s="297"/>
      <c r="D979" s="300"/>
      <c r="E979" s="251"/>
      <c r="F979" s="254"/>
      <c r="G979" s="254"/>
      <c r="H979" s="257"/>
      <c r="I979" s="294"/>
      <c r="J979" s="297"/>
      <c r="K979" s="300"/>
      <c r="L979" s="279"/>
      <c r="M979" s="280"/>
      <c r="N979" s="269"/>
      <c r="O979" s="272"/>
      <c r="P979" s="115"/>
      <c r="Q979" s="115"/>
      <c r="R979" s="115"/>
      <c r="S979" s="115"/>
      <c r="T979" s="115"/>
      <c r="U979" s="115"/>
      <c r="V979" s="124"/>
      <c r="W979" s="121"/>
      <c r="X979" s="75"/>
      <c r="Y979" s="67"/>
      <c r="Z979" s="67"/>
      <c r="AA979" s="67"/>
      <c r="AB979" s="67"/>
      <c r="AC979" s="78"/>
      <c r="AD979" s="83"/>
      <c r="AE979" s="83"/>
      <c r="AF979" s="83"/>
      <c r="AG979" s="84"/>
      <c r="AH979" s="165"/>
    </row>
    <row r="980" spans="1:34" ht="6" customHeight="1" thickBot="1">
      <c r="A980" s="249"/>
      <c r="B980" s="294"/>
      <c r="C980" s="297"/>
      <c r="D980" s="300"/>
      <c r="E980" s="251"/>
      <c r="F980" s="254"/>
      <c r="G980" s="254"/>
      <c r="H980" s="257"/>
      <c r="I980" s="294"/>
      <c r="J980" s="297"/>
      <c r="K980" s="300"/>
      <c r="L980" s="279"/>
      <c r="M980" s="280"/>
      <c r="N980" s="269"/>
      <c r="O980" s="272"/>
      <c r="P980" s="107" t="str">
        <f>IF(VLOOKUP(A978,入力シート❷!A:U,10,FALSE)="","",VLOOKUP(A978,入力シート❷!A:U,10,FALSE))</f>
        <v/>
      </c>
      <c r="Q980" s="107" t="str">
        <f>IF(VLOOKUP(A978,入力シート❷!A:U,11,FALSE)="","",VLOOKUP(A978,入力シート❷!A:U,11,FALSE))</f>
        <v/>
      </c>
      <c r="R980" s="107" t="str">
        <f>IF(VLOOKUP(A978,入力シート❷!A:U,12,FALSE)="","",VLOOKUP(A978,入力シート❷!A:U,12,FALSE))</f>
        <v/>
      </c>
      <c r="S980" s="107" t="str">
        <f>IF(VLOOKUP(A978,入力シート❷!A:U,13,FALSE)="","",VLOOKUP(A978,入力シート❷!A:U,13,FALSE))</f>
        <v/>
      </c>
      <c r="T980" s="107" t="str">
        <f>IF(VLOOKUP(A978,入力シート❷!A:U,18,FALSE)="","",VLOOKUP(A978,入力シート❷!A:U,18,FALSE))</f>
        <v/>
      </c>
      <c r="U980" s="107" t="str">
        <f>IF(SUM(P980:T980)=0,"",SUM(P980:T980))</f>
        <v/>
      </c>
      <c r="V980" s="124"/>
      <c r="W980" s="121"/>
      <c r="X980" s="75"/>
      <c r="Y980" s="67"/>
      <c r="Z980" s="67"/>
      <c r="AA980" s="67"/>
      <c r="AB980" s="67"/>
      <c r="AC980" s="78"/>
      <c r="AD980" s="83"/>
      <c r="AE980" s="83"/>
      <c r="AF980" s="83"/>
      <c r="AG980" s="84"/>
      <c r="AH980" s="165"/>
    </row>
    <row r="981" spans="1:34" ht="6" customHeight="1" thickBot="1">
      <c r="A981" s="249"/>
      <c r="B981" s="294"/>
      <c r="C981" s="297"/>
      <c r="D981" s="300"/>
      <c r="E981" s="251"/>
      <c r="F981" s="254"/>
      <c r="G981" s="254"/>
      <c r="H981" s="257"/>
      <c r="I981" s="294"/>
      <c r="J981" s="297"/>
      <c r="K981" s="300"/>
      <c r="L981" s="281"/>
      <c r="M981" s="282"/>
      <c r="N981" s="270"/>
      <c r="O981" s="273"/>
      <c r="P981" s="107"/>
      <c r="Q981" s="107"/>
      <c r="R981" s="107"/>
      <c r="S981" s="107"/>
      <c r="T981" s="107"/>
      <c r="U981" s="107"/>
      <c r="V981" s="154"/>
      <c r="W981" s="139"/>
      <c r="X981" s="75"/>
      <c r="Y981" s="67"/>
      <c r="Z981" s="67"/>
      <c r="AA981" s="67"/>
      <c r="AB981" s="67"/>
      <c r="AC981" s="78"/>
      <c r="AD981" s="83"/>
      <c r="AE981" s="83"/>
      <c r="AF981" s="83"/>
      <c r="AG981" s="84"/>
      <c r="AH981" s="166"/>
    </row>
    <row r="982" spans="1:34" ht="6" customHeight="1" thickBot="1">
      <c r="A982" s="249"/>
      <c r="B982" s="294"/>
      <c r="C982" s="297"/>
      <c r="D982" s="300"/>
      <c r="E982" s="251"/>
      <c r="F982" s="254"/>
      <c r="G982" s="254"/>
      <c r="H982" s="257"/>
      <c r="I982" s="294"/>
      <c r="J982" s="297"/>
      <c r="K982" s="300"/>
      <c r="L982" s="259" t="str">
        <f>IF(OR(VLOOKUP(A978,入力シート❷!A:I,5,FALSE)="",VLOOKUP(A978,入力シート❷!A:I,6,FALSE)=""),"入力シート❷に入力してください",VLOOKUP(A978,入力シート❷!A:I,5,FALSE)&amp;"　"&amp;VLOOKUP(A978,入力シート❷!A:I,6,FALSE))</f>
        <v>入力シート❷に入力してください</v>
      </c>
      <c r="M982" s="260"/>
      <c r="N982" s="260"/>
      <c r="O982" s="261"/>
      <c r="P982" s="107"/>
      <c r="Q982" s="107"/>
      <c r="R982" s="107"/>
      <c r="S982" s="107"/>
      <c r="T982" s="107"/>
      <c r="U982" s="107"/>
      <c r="V982" s="136" t="s">
        <v>9</v>
      </c>
      <c r="W982" s="128" t="str">
        <f>IF(VLOOKUP(A978,入力シート❷!A:U,20,FALSE)="","",VLOOKUP(A978,入力シート❷!A:U,20,FALSE))</f>
        <v/>
      </c>
      <c r="X982" s="75"/>
      <c r="Y982" s="67"/>
      <c r="Z982" s="67"/>
      <c r="AA982" s="67"/>
      <c r="AB982" s="67"/>
      <c r="AC982" s="78"/>
      <c r="AD982" s="83"/>
      <c r="AE982" s="83"/>
      <c r="AF982" s="83"/>
      <c r="AG982" s="84"/>
      <c r="AH982" s="167" t="s">
        <v>15</v>
      </c>
    </row>
    <row r="983" spans="1:34" ht="6" customHeight="1" thickBot="1">
      <c r="A983" s="249"/>
      <c r="B983" s="294"/>
      <c r="C983" s="297"/>
      <c r="D983" s="300"/>
      <c r="E983" s="251"/>
      <c r="F983" s="254"/>
      <c r="G983" s="254"/>
      <c r="H983" s="257"/>
      <c r="I983" s="294"/>
      <c r="J983" s="297"/>
      <c r="K983" s="300"/>
      <c r="L983" s="262"/>
      <c r="M983" s="263"/>
      <c r="N983" s="263"/>
      <c r="O983" s="264"/>
      <c r="P983" s="113"/>
      <c r="Q983" s="113"/>
      <c r="R983" s="113"/>
      <c r="S983" s="113"/>
      <c r="T983" s="113"/>
      <c r="U983" s="113"/>
      <c r="V983" s="124"/>
      <c r="W983" s="121"/>
      <c r="X983" s="75"/>
      <c r="Y983" s="67"/>
      <c r="Z983" s="67"/>
      <c r="AA983" s="67"/>
      <c r="AB983" s="67"/>
      <c r="AC983" s="78"/>
      <c r="AD983" s="83"/>
      <c r="AE983" s="83"/>
      <c r="AF983" s="83"/>
      <c r="AG983" s="84"/>
      <c r="AH983" s="165"/>
    </row>
    <row r="984" spans="1:34" ht="6" customHeight="1" thickBot="1">
      <c r="A984" s="249"/>
      <c r="B984" s="294"/>
      <c r="C984" s="297"/>
      <c r="D984" s="300"/>
      <c r="E984" s="251"/>
      <c r="F984" s="254"/>
      <c r="G984" s="254"/>
      <c r="H984" s="257"/>
      <c r="I984" s="294"/>
      <c r="J984" s="297"/>
      <c r="K984" s="300"/>
      <c r="L984" s="262"/>
      <c r="M984" s="263"/>
      <c r="N984" s="263"/>
      <c r="O984" s="264"/>
      <c r="P984" s="114" t="s">
        <v>4</v>
      </c>
      <c r="Q984" s="114" t="s">
        <v>5</v>
      </c>
      <c r="R984" s="114" t="s">
        <v>11</v>
      </c>
      <c r="S984" s="114" t="s">
        <v>12</v>
      </c>
      <c r="T984" s="126" t="s">
        <v>15</v>
      </c>
      <c r="U984" s="16"/>
      <c r="V984" s="124"/>
      <c r="W984" s="121"/>
      <c r="X984" s="75" t="str">
        <f>IF(VLOOKUP(A978,入力シート❷!A:AF,28,FALSE)="","",VLOOKUP(A978,入力シート❷!A:AF,28,FALSE))</f>
        <v/>
      </c>
      <c r="Y984" s="67" t="str">
        <f>IF(VLOOKUP(A978,入力シート❷!A:AF,29,FALSE)="","",VLOOKUP(A978,入力シート❷!A:AF,29,FALSE))</f>
        <v/>
      </c>
      <c r="Z984" s="67" t="str">
        <f>IF(VLOOKUP(A978,入力シート❷!A:AF,30,FALSE)="","",VLOOKUP(A978,入力シート❷!A:AF,30,FALSE))</f>
        <v/>
      </c>
      <c r="AA984" s="67" t="str">
        <f>IF(VLOOKUP(A978,入力シート❷!A:AF,31,FALSE)="","",VLOOKUP(A978,入力シート❷!A:AF,31,FALSE))</f>
        <v/>
      </c>
      <c r="AB984" s="67" t="str">
        <f>IF(VLOOKUP(A978,入力シート❷!A:AF,32,FALSE)="","",VLOOKUP(A978,入力シート❷!A:AF,32,FALSE))</f>
        <v/>
      </c>
      <c r="AC984" s="69"/>
      <c r="AD984" s="83"/>
      <c r="AE984" s="83"/>
      <c r="AF984" s="83"/>
      <c r="AG984" s="84"/>
      <c r="AH984" s="165"/>
    </row>
    <row r="985" spans="1:34" ht="6" customHeight="1" thickBot="1">
      <c r="A985" s="249"/>
      <c r="B985" s="294"/>
      <c r="C985" s="297"/>
      <c r="D985" s="300"/>
      <c r="E985" s="251"/>
      <c r="F985" s="254"/>
      <c r="G985" s="254"/>
      <c r="H985" s="257"/>
      <c r="I985" s="294"/>
      <c r="J985" s="297"/>
      <c r="K985" s="300"/>
      <c r="L985" s="262"/>
      <c r="M985" s="263"/>
      <c r="N985" s="263"/>
      <c r="O985" s="264"/>
      <c r="P985" s="115"/>
      <c r="Q985" s="115"/>
      <c r="R985" s="115"/>
      <c r="S985" s="115"/>
      <c r="T985" s="127"/>
      <c r="U985" s="17"/>
      <c r="V985" s="137"/>
      <c r="W985" s="129"/>
      <c r="X985" s="75"/>
      <c r="Y985" s="67"/>
      <c r="Z985" s="67"/>
      <c r="AA985" s="67"/>
      <c r="AB985" s="67"/>
      <c r="AC985" s="69"/>
      <c r="AD985" s="83"/>
      <c r="AE985" s="83"/>
      <c r="AF985" s="83"/>
      <c r="AG985" s="84"/>
      <c r="AH985" s="166"/>
    </row>
    <row r="986" spans="1:34" ht="6" customHeight="1" thickBot="1">
      <c r="A986" s="249"/>
      <c r="B986" s="294"/>
      <c r="C986" s="297"/>
      <c r="D986" s="300"/>
      <c r="E986" s="251"/>
      <c r="F986" s="254"/>
      <c r="G986" s="254"/>
      <c r="H986" s="257"/>
      <c r="I986" s="294"/>
      <c r="J986" s="297"/>
      <c r="K986" s="300"/>
      <c r="L986" s="262"/>
      <c r="M986" s="263"/>
      <c r="N986" s="263"/>
      <c r="O986" s="264"/>
      <c r="P986" s="107" t="str">
        <f>IF(VLOOKUP(A978,入力シート❷!A:U,14,FALSE)="","",VLOOKUP(A978,入力シート❷!A:U,14,FALSE))</f>
        <v/>
      </c>
      <c r="Q986" s="107" t="str">
        <f>IF(VLOOKUP(A978,入力シート❷!A:U,15,FALSE)="","",VLOOKUP(A978,入力シート❷!A:U,15,FALSE))</f>
        <v/>
      </c>
      <c r="R986" s="107" t="str">
        <f>IF(VLOOKUP(A978,入力シート❷!A:U,16,FALSE)="","",VLOOKUP(A978,入力シート❷!A:U,16,FALSE))</f>
        <v/>
      </c>
      <c r="S986" s="107" t="str">
        <f>IF(VLOOKUP(A978,入力シート❷!A:U,17,FALSE)="","",VLOOKUP(A978,入力シート❷!A:U,17,FALSE))</f>
        <v/>
      </c>
      <c r="T986" s="127"/>
      <c r="U986" s="17"/>
      <c r="V986" s="123" t="s">
        <v>10</v>
      </c>
      <c r="W986" s="120" t="str">
        <f>IF(VLOOKUP(A978,入力シート❷!A:U,21,FALSE)="","",VLOOKUP(A978,入力シート❷!A:U,21,FALSE))</f>
        <v/>
      </c>
      <c r="X986" s="75"/>
      <c r="Y986" s="67"/>
      <c r="Z986" s="67"/>
      <c r="AA986" s="67"/>
      <c r="AB986" s="67"/>
      <c r="AC986" s="69"/>
      <c r="AD986" s="83"/>
      <c r="AE986" s="83"/>
      <c r="AF986" s="83"/>
      <c r="AG986" s="84"/>
      <c r="AH986" s="167" t="s">
        <v>15</v>
      </c>
    </row>
    <row r="987" spans="1:34" ht="6" customHeight="1" thickBot="1">
      <c r="A987" s="249"/>
      <c r="B987" s="294"/>
      <c r="C987" s="297"/>
      <c r="D987" s="300"/>
      <c r="E987" s="251"/>
      <c r="F987" s="254"/>
      <c r="G987" s="254"/>
      <c r="H987" s="257"/>
      <c r="I987" s="294"/>
      <c r="J987" s="297"/>
      <c r="K987" s="300"/>
      <c r="L987" s="262"/>
      <c r="M987" s="263"/>
      <c r="N987" s="263"/>
      <c r="O987" s="264"/>
      <c r="P987" s="107"/>
      <c r="Q987" s="107"/>
      <c r="R987" s="107"/>
      <c r="S987" s="107"/>
      <c r="T987" s="111" t="str">
        <f>VLOOKUP(A978,■■■!A:BN,66)</f>
        <v/>
      </c>
      <c r="U987" s="118">
        <f>VLOOKUP(A978,■■■!A:BA,53)</f>
        <v>0</v>
      </c>
      <c r="V987" s="124"/>
      <c r="W987" s="121"/>
      <c r="X987" s="75"/>
      <c r="Y987" s="67"/>
      <c r="Z987" s="67"/>
      <c r="AA987" s="67"/>
      <c r="AB987" s="67"/>
      <c r="AC987" s="69"/>
      <c r="AD987" s="83"/>
      <c r="AE987" s="83"/>
      <c r="AF987" s="83"/>
      <c r="AG987" s="84"/>
      <c r="AH987" s="165"/>
    </row>
    <row r="988" spans="1:34" ht="6" customHeight="1" thickBot="1">
      <c r="A988" s="249"/>
      <c r="B988" s="294"/>
      <c r="C988" s="297"/>
      <c r="D988" s="300"/>
      <c r="E988" s="251"/>
      <c r="F988" s="254"/>
      <c r="G988" s="254"/>
      <c r="H988" s="257"/>
      <c r="I988" s="294"/>
      <c r="J988" s="297"/>
      <c r="K988" s="300"/>
      <c r="L988" s="262"/>
      <c r="M988" s="263"/>
      <c r="N988" s="263"/>
      <c r="O988" s="264"/>
      <c r="P988" s="107"/>
      <c r="Q988" s="107"/>
      <c r="R988" s="107"/>
      <c r="S988" s="107"/>
      <c r="T988" s="111"/>
      <c r="U988" s="118"/>
      <c r="V988" s="124"/>
      <c r="W988" s="121"/>
      <c r="X988" s="75"/>
      <c r="Y988" s="67"/>
      <c r="Z988" s="67"/>
      <c r="AA988" s="67"/>
      <c r="AB988" s="67"/>
      <c r="AC988" s="69"/>
      <c r="AD988" s="83"/>
      <c r="AE988" s="83"/>
      <c r="AF988" s="83"/>
      <c r="AG988" s="84"/>
      <c r="AH988" s="165"/>
    </row>
    <row r="989" spans="1:34" ht="6" customHeight="1" thickBot="1">
      <c r="A989" s="249"/>
      <c r="B989" s="295"/>
      <c r="C989" s="298"/>
      <c r="D989" s="301"/>
      <c r="E989" s="252"/>
      <c r="F989" s="255"/>
      <c r="G989" s="255"/>
      <c r="H989" s="258"/>
      <c r="I989" s="295"/>
      <c r="J989" s="298"/>
      <c r="K989" s="301"/>
      <c r="L989" s="265"/>
      <c r="M989" s="266"/>
      <c r="N989" s="266"/>
      <c r="O989" s="267"/>
      <c r="P989" s="108"/>
      <c r="Q989" s="108"/>
      <c r="R989" s="108"/>
      <c r="S989" s="108"/>
      <c r="T989" s="112"/>
      <c r="U989" s="119"/>
      <c r="V989" s="125"/>
      <c r="W989" s="122"/>
      <c r="X989" s="76"/>
      <c r="Y989" s="68"/>
      <c r="Z989" s="68"/>
      <c r="AA989" s="68"/>
      <c r="AB989" s="68"/>
      <c r="AC989" s="70"/>
      <c r="AD989" s="85"/>
      <c r="AE989" s="85"/>
      <c r="AF989" s="85"/>
      <c r="AG989" s="86"/>
      <c r="AH989" s="168"/>
    </row>
    <row r="990" spans="1:34" ht="6" customHeight="1" thickBot="1">
      <c r="A990" s="249">
        <v>54</v>
      </c>
      <c r="B990" s="293" t="str">
        <f>IF(VLOOKUP(A990,入力シート❷!A:B,2,FALSE)="ハイパーコース","ハイパー","")</f>
        <v/>
      </c>
      <c r="C990" s="296" t="str">
        <f>IF(VLOOKUP(A990,入力シート❷!A:B,2,FALSE)="アドバンストコース","アドバンスト","")</f>
        <v/>
      </c>
      <c r="D990" s="299" t="str">
        <f>IF(VLOOKUP(A990,入力シート❷!A:B,2,FALSE)="アグレッシブコース","アグレッシブ","")</f>
        <v/>
      </c>
      <c r="E990" s="250" t="str">
        <f>IF(VLOOKUP(A990,入力シート❷!A:C,3,FALSE)="A推薦(単願)","A推薦","")</f>
        <v/>
      </c>
      <c r="F990" s="253" t="str">
        <f>IF(VLOOKUP(A990,入力シート❷!A:C,3,FALSE)="B推薦(併願)","B推薦","")</f>
        <v/>
      </c>
      <c r="G990" s="253" t="str">
        <f>IF(VLOOKUP(A990,入力シート❷!A:C,3,FALSE)="C推薦(第一志望)","C推薦","")</f>
        <v/>
      </c>
      <c r="H990" s="256" t="str">
        <f>IF(VLOOKUP(A990,入力シート❷!A:C,3,FALSE)="併願優遇","併願優遇","")</f>
        <v/>
      </c>
      <c r="I990" s="293" t="str">
        <f>IF(VLOOKUP(A990,入力シート❷!A:D,4,FALSE)="学業特待Ⅰ","学業特待Ⅰ","")</f>
        <v/>
      </c>
      <c r="J990" s="296" t="str">
        <f>IF(VLOOKUP(A990,入力シート❷!A:D,4,FALSE)="学業特待Ⅱ","学業特待Ⅱ","")</f>
        <v/>
      </c>
      <c r="K990" s="299" t="str">
        <f>IF(VLOOKUP(A990,入力シート❷!A:D,4,FALSE)="学業特待Ⅲ","学業特待Ⅲ","")</f>
        <v/>
      </c>
      <c r="L990" s="277" t="str">
        <f>IF(OR(VLOOKUP(A990,入力シート❷!A:I,7,FALSE)="",VLOOKUP(A990,入力シート❷!A:I,8,FALSE)=""),"入力シート❷に入力してください",VLOOKUP(A990,入力シート❷!A:I,7,FALSE)&amp;"　"&amp;VLOOKUP(A990,入力シート❷!A:I,8,FALSE))</f>
        <v>入力シート❷に入力してください</v>
      </c>
      <c r="M990" s="278"/>
      <c r="N990" s="268" t="str">
        <f>IF(VLOOKUP(A990,入力シート❷!A:I,9,FALSE)="","",IF(VLOOKUP(A990,入力シート❷!A:I,9,FALSE)="女","",VLOOKUP(A990,入力シート❷!A:I,9,FALSE)))</f>
        <v/>
      </c>
      <c r="O990" s="271" t="str">
        <f>IF(VLOOKUP(A990,入力シート❷!A:I,9,FALSE)="","",IF(VLOOKUP(A990,入力シート❷!A:I,9,FALSE)="男","",VLOOKUP(A990,入力シート❷!A:I,9,FALSE)))</f>
        <v/>
      </c>
      <c r="P990" s="159" t="s">
        <v>0</v>
      </c>
      <c r="Q990" s="159" t="s">
        <v>1</v>
      </c>
      <c r="R990" s="159" t="s">
        <v>2</v>
      </c>
      <c r="S990" s="159" t="s">
        <v>3</v>
      </c>
      <c r="T990" s="159" t="s">
        <v>6</v>
      </c>
      <c r="U990" s="159" t="s">
        <v>7</v>
      </c>
      <c r="V990" s="153" t="s">
        <v>8</v>
      </c>
      <c r="W990" s="138" t="str">
        <f>IF(VLOOKUP(A990,入力シート❷!A:U,19,FALSE)="","",VLOOKUP(A990,入力シート❷!A:U,19,FALSE))</f>
        <v/>
      </c>
      <c r="X990" s="87" t="str">
        <f>IF(VLOOKUP(A990,入力シート❷!A:AF,22,FALSE)="","",VLOOKUP(A990,入力シート❷!A:AF,22,FALSE))</f>
        <v/>
      </c>
      <c r="Y990" s="66" t="str">
        <f>IF(VLOOKUP(A990,入力シート❷!A:AF,23,FALSE)="","",VLOOKUP(A990,入力シート❷!A:AF,23,FALSE))</f>
        <v/>
      </c>
      <c r="Z990" s="66" t="str">
        <f>IF(VLOOKUP(A990,入力シート❷!A:AF,24,FALSE)="","",VLOOKUP(A990,入力シート❷!A:AF,24,FALSE))</f>
        <v/>
      </c>
      <c r="AA990" s="66" t="str">
        <f>IF(VLOOKUP(A990,入力シート❷!A:AF,25,FALSE)="","",VLOOKUP(A990,入力シート❷!A:AF,25,FALSE))</f>
        <v/>
      </c>
      <c r="AB990" s="66" t="str">
        <f>IF(VLOOKUP(A990,入力シート❷!A:AF,26,FALSE)="","",VLOOKUP(A990,入力シート❷!A:AF,26,FALSE))</f>
        <v/>
      </c>
      <c r="AC990" s="77" t="str">
        <f>IF(VLOOKUP(A990,入力シート❷!A:AF,27,FALSE)="","",VLOOKUP(A990,入力シート❷!A:AF,27,FALSE))</f>
        <v/>
      </c>
      <c r="AD990" s="81" t="str">
        <f>IF(VLOOKUP(A990,入力シート❷!A:AG,33,FALSE)="","必要な場合、入力シート❷に入力してください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必要な場合、入力シート❷に入力してください",VLOOKUP(A990,入力シート❷!A:AG,33,FALSE))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990" s="81"/>
      <c r="AF990" s="81"/>
      <c r="AG990" s="82"/>
      <c r="AH990" s="164" t="s">
        <v>15</v>
      </c>
    </row>
    <row r="991" spans="1:34" ht="6" customHeight="1" thickBot="1">
      <c r="A991" s="249"/>
      <c r="B991" s="294"/>
      <c r="C991" s="297"/>
      <c r="D991" s="300"/>
      <c r="E991" s="251"/>
      <c r="F991" s="254"/>
      <c r="G991" s="254"/>
      <c r="H991" s="257"/>
      <c r="I991" s="294"/>
      <c r="J991" s="297"/>
      <c r="K991" s="300"/>
      <c r="L991" s="279"/>
      <c r="M991" s="280"/>
      <c r="N991" s="269"/>
      <c r="O991" s="272"/>
      <c r="P991" s="115"/>
      <c r="Q991" s="115"/>
      <c r="R991" s="115"/>
      <c r="S991" s="115"/>
      <c r="T991" s="115"/>
      <c r="U991" s="115"/>
      <c r="V991" s="124"/>
      <c r="W991" s="121"/>
      <c r="X991" s="75"/>
      <c r="Y991" s="67"/>
      <c r="Z991" s="67"/>
      <c r="AA991" s="67"/>
      <c r="AB991" s="67"/>
      <c r="AC991" s="78"/>
      <c r="AD991" s="83"/>
      <c r="AE991" s="83"/>
      <c r="AF991" s="83"/>
      <c r="AG991" s="84"/>
      <c r="AH991" s="165"/>
    </row>
    <row r="992" spans="1:34" ht="6" customHeight="1" thickBot="1">
      <c r="A992" s="249"/>
      <c r="B992" s="294"/>
      <c r="C992" s="297"/>
      <c r="D992" s="300"/>
      <c r="E992" s="251"/>
      <c r="F992" s="254"/>
      <c r="G992" s="254"/>
      <c r="H992" s="257"/>
      <c r="I992" s="294"/>
      <c r="J992" s="297"/>
      <c r="K992" s="300"/>
      <c r="L992" s="279"/>
      <c r="M992" s="280"/>
      <c r="N992" s="269"/>
      <c r="O992" s="272"/>
      <c r="P992" s="107" t="str">
        <f>IF(VLOOKUP(A990,入力シート❷!A:U,10,FALSE)="","",VLOOKUP(A990,入力シート❷!A:U,10,FALSE))</f>
        <v/>
      </c>
      <c r="Q992" s="107" t="str">
        <f>IF(VLOOKUP(A990,入力シート❷!A:U,11,FALSE)="","",VLOOKUP(A990,入力シート❷!A:U,11,FALSE))</f>
        <v/>
      </c>
      <c r="R992" s="107" t="str">
        <f>IF(VLOOKUP(A990,入力シート❷!A:U,12,FALSE)="","",VLOOKUP(A990,入力シート❷!A:U,12,FALSE))</f>
        <v/>
      </c>
      <c r="S992" s="107" t="str">
        <f>IF(VLOOKUP(A990,入力シート❷!A:U,13,FALSE)="","",VLOOKUP(A990,入力シート❷!A:U,13,FALSE))</f>
        <v/>
      </c>
      <c r="T992" s="107" t="str">
        <f>IF(VLOOKUP(A990,入力シート❷!A:U,18,FALSE)="","",VLOOKUP(A990,入力シート❷!A:U,18,FALSE))</f>
        <v/>
      </c>
      <c r="U992" s="107" t="str">
        <f>IF(SUM(P992:T992)=0,"",SUM(P992:T992))</f>
        <v/>
      </c>
      <c r="V992" s="124"/>
      <c r="W992" s="121"/>
      <c r="X992" s="75"/>
      <c r="Y992" s="67"/>
      <c r="Z992" s="67"/>
      <c r="AA992" s="67"/>
      <c r="AB992" s="67"/>
      <c r="AC992" s="78"/>
      <c r="AD992" s="83"/>
      <c r="AE992" s="83"/>
      <c r="AF992" s="83"/>
      <c r="AG992" s="84"/>
      <c r="AH992" s="165"/>
    </row>
    <row r="993" spans="1:34" ht="6" customHeight="1" thickBot="1">
      <c r="A993" s="249"/>
      <c r="B993" s="294"/>
      <c r="C993" s="297"/>
      <c r="D993" s="300"/>
      <c r="E993" s="251"/>
      <c r="F993" s="254"/>
      <c r="G993" s="254"/>
      <c r="H993" s="257"/>
      <c r="I993" s="294"/>
      <c r="J993" s="297"/>
      <c r="K993" s="300"/>
      <c r="L993" s="281"/>
      <c r="M993" s="282"/>
      <c r="N993" s="270"/>
      <c r="O993" s="273"/>
      <c r="P993" s="107"/>
      <c r="Q993" s="107"/>
      <c r="R993" s="107"/>
      <c r="S993" s="107"/>
      <c r="T993" s="107"/>
      <c r="U993" s="107"/>
      <c r="V993" s="154"/>
      <c r="W993" s="139"/>
      <c r="X993" s="75"/>
      <c r="Y993" s="67"/>
      <c r="Z993" s="67"/>
      <c r="AA993" s="67"/>
      <c r="AB993" s="67"/>
      <c r="AC993" s="78"/>
      <c r="AD993" s="83"/>
      <c r="AE993" s="83"/>
      <c r="AF993" s="83"/>
      <c r="AG993" s="84"/>
      <c r="AH993" s="166"/>
    </row>
    <row r="994" spans="1:34" ht="6" customHeight="1" thickBot="1">
      <c r="A994" s="249"/>
      <c r="B994" s="294"/>
      <c r="C994" s="297"/>
      <c r="D994" s="300"/>
      <c r="E994" s="251"/>
      <c r="F994" s="254"/>
      <c r="G994" s="254"/>
      <c r="H994" s="257"/>
      <c r="I994" s="294"/>
      <c r="J994" s="297"/>
      <c r="K994" s="300"/>
      <c r="L994" s="259" t="str">
        <f>IF(OR(VLOOKUP(A990,入力シート❷!A:I,5,FALSE)="",VLOOKUP(A990,入力シート❷!A:I,6,FALSE)=""),"入力シート❷に入力してください",VLOOKUP(A990,入力シート❷!A:I,5,FALSE)&amp;"　"&amp;VLOOKUP(A990,入力シート❷!A:I,6,FALSE))</f>
        <v>入力シート❷に入力してください</v>
      </c>
      <c r="M994" s="260"/>
      <c r="N994" s="260"/>
      <c r="O994" s="261"/>
      <c r="P994" s="107"/>
      <c r="Q994" s="107"/>
      <c r="R994" s="107"/>
      <c r="S994" s="107"/>
      <c r="T994" s="107"/>
      <c r="U994" s="107"/>
      <c r="V994" s="136" t="s">
        <v>9</v>
      </c>
      <c r="W994" s="128" t="str">
        <f>IF(VLOOKUP(A990,入力シート❷!A:U,20,FALSE)="","",VLOOKUP(A990,入力シート❷!A:U,20,FALSE))</f>
        <v/>
      </c>
      <c r="X994" s="75"/>
      <c r="Y994" s="67"/>
      <c r="Z994" s="67"/>
      <c r="AA994" s="67"/>
      <c r="AB994" s="67"/>
      <c r="AC994" s="78"/>
      <c r="AD994" s="83"/>
      <c r="AE994" s="83"/>
      <c r="AF994" s="83"/>
      <c r="AG994" s="84"/>
      <c r="AH994" s="167" t="s">
        <v>15</v>
      </c>
    </row>
    <row r="995" spans="1:34" ht="6" customHeight="1" thickBot="1">
      <c r="A995" s="249"/>
      <c r="B995" s="294"/>
      <c r="C995" s="297"/>
      <c r="D995" s="300"/>
      <c r="E995" s="251"/>
      <c r="F995" s="254"/>
      <c r="G995" s="254"/>
      <c r="H995" s="257"/>
      <c r="I995" s="294"/>
      <c r="J995" s="297"/>
      <c r="K995" s="300"/>
      <c r="L995" s="262"/>
      <c r="M995" s="263"/>
      <c r="N995" s="263"/>
      <c r="O995" s="264"/>
      <c r="P995" s="113"/>
      <c r="Q995" s="113"/>
      <c r="R995" s="113"/>
      <c r="S995" s="113"/>
      <c r="T995" s="113"/>
      <c r="U995" s="113"/>
      <c r="V995" s="124"/>
      <c r="W995" s="121"/>
      <c r="X995" s="75"/>
      <c r="Y995" s="67"/>
      <c r="Z995" s="67"/>
      <c r="AA995" s="67"/>
      <c r="AB995" s="67"/>
      <c r="AC995" s="78"/>
      <c r="AD995" s="83"/>
      <c r="AE995" s="83"/>
      <c r="AF995" s="83"/>
      <c r="AG995" s="84"/>
      <c r="AH995" s="165"/>
    </row>
    <row r="996" spans="1:34" ht="6" customHeight="1" thickBot="1">
      <c r="A996" s="249"/>
      <c r="B996" s="294"/>
      <c r="C996" s="297"/>
      <c r="D996" s="300"/>
      <c r="E996" s="251"/>
      <c r="F996" s="254"/>
      <c r="G996" s="254"/>
      <c r="H996" s="257"/>
      <c r="I996" s="294"/>
      <c r="J996" s="297"/>
      <c r="K996" s="300"/>
      <c r="L996" s="262"/>
      <c r="M996" s="263"/>
      <c r="N996" s="263"/>
      <c r="O996" s="264"/>
      <c r="P996" s="114" t="s">
        <v>4</v>
      </c>
      <c r="Q996" s="114" t="s">
        <v>5</v>
      </c>
      <c r="R996" s="114" t="s">
        <v>11</v>
      </c>
      <c r="S996" s="114" t="s">
        <v>12</v>
      </c>
      <c r="T996" s="126" t="s">
        <v>15</v>
      </c>
      <c r="U996" s="16"/>
      <c r="V996" s="124"/>
      <c r="W996" s="121"/>
      <c r="X996" s="75" t="str">
        <f>IF(VLOOKUP(A990,入力シート❷!A:AF,28,FALSE)="","",VLOOKUP(A990,入力シート❷!A:AF,28,FALSE))</f>
        <v/>
      </c>
      <c r="Y996" s="67" t="str">
        <f>IF(VLOOKUP(A990,入力シート❷!A:AF,29,FALSE)="","",VLOOKUP(A990,入力シート❷!A:AF,29,FALSE))</f>
        <v/>
      </c>
      <c r="Z996" s="67" t="str">
        <f>IF(VLOOKUP(A990,入力シート❷!A:AF,30,FALSE)="","",VLOOKUP(A990,入力シート❷!A:AF,30,FALSE))</f>
        <v/>
      </c>
      <c r="AA996" s="67" t="str">
        <f>IF(VLOOKUP(A990,入力シート❷!A:AF,31,FALSE)="","",VLOOKUP(A990,入力シート❷!A:AF,31,FALSE))</f>
        <v/>
      </c>
      <c r="AB996" s="67" t="str">
        <f>IF(VLOOKUP(A990,入力シート❷!A:AF,32,FALSE)="","",VLOOKUP(A990,入力シート❷!A:AF,32,FALSE))</f>
        <v/>
      </c>
      <c r="AC996" s="69"/>
      <c r="AD996" s="83"/>
      <c r="AE996" s="83"/>
      <c r="AF996" s="83"/>
      <c r="AG996" s="84"/>
      <c r="AH996" s="165"/>
    </row>
    <row r="997" spans="1:34" ht="6" customHeight="1" thickBot="1">
      <c r="A997" s="249"/>
      <c r="B997" s="294"/>
      <c r="C997" s="297"/>
      <c r="D997" s="300"/>
      <c r="E997" s="251"/>
      <c r="F997" s="254"/>
      <c r="G997" s="254"/>
      <c r="H997" s="257"/>
      <c r="I997" s="294"/>
      <c r="J997" s="297"/>
      <c r="K997" s="300"/>
      <c r="L997" s="262"/>
      <c r="M997" s="263"/>
      <c r="N997" s="263"/>
      <c r="O997" s="264"/>
      <c r="P997" s="115"/>
      <c r="Q997" s="115"/>
      <c r="R997" s="115"/>
      <c r="S997" s="115"/>
      <c r="T997" s="127"/>
      <c r="U997" s="17"/>
      <c r="V997" s="137"/>
      <c r="W997" s="129"/>
      <c r="X997" s="75"/>
      <c r="Y997" s="67"/>
      <c r="Z997" s="67"/>
      <c r="AA997" s="67"/>
      <c r="AB997" s="67"/>
      <c r="AC997" s="69"/>
      <c r="AD997" s="83"/>
      <c r="AE997" s="83"/>
      <c r="AF997" s="83"/>
      <c r="AG997" s="84"/>
      <c r="AH997" s="166"/>
    </row>
    <row r="998" spans="1:34" ht="6" customHeight="1" thickBot="1">
      <c r="A998" s="249"/>
      <c r="B998" s="294"/>
      <c r="C998" s="297"/>
      <c r="D998" s="300"/>
      <c r="E998" s="251"/>
      <c r="F998" s="254"/>
      <c r="G998" s="254"/>
      <c r="H998" s="257"/>
      <c r="I998" s="294"/>
      <c r="J998" s="297"/>
      <c r="K998" s="300"/>
      <c r="L998" s="262"/>
      <c r="M998" s="263"/>
      <c r="N998" s="263"/>
      <c r="O998" s="264"/>
      <c r="P998" s="107" t="str">
        <f>IF(VLOOKUP(A990,入力シート❷!A:U,14,FALSE)="","",VLOOKUP(A990,入力シート❷!A:U,14,FALSE))</f>
        <v/>
      </c>
      <c r="Q998" s="107" t="str">
        <f>IF(VLOOKUP(A990,入力シート❷!A:U,15,FALSE)="","",VLOOKUP(A990,入力シート❷!A:U,15,FALSE))</f>
        <v/>
      </c>
      <c r="R998" s="107" t="str">
        <f>IF(VLOOKUP(A990,入力シート❷!A:U,16,FALSE)="","",VLOOKUP(A990,入力シート❷!A:U,16,FALSE))</f>
        <v/>
      </c>
      <c r="S998" s="107" t="str">
        <f>IF(VLOOKUP(A990,入力シート❷!A:U,17,FALSE)="","",VLOOKUP(A990,入力シート❷!A:U,17,FALSE))</f>
        <v/>
      </c>
      <c r="T998" s="127"/>
      <c r="U998" s="17"/>
      <c r="V998" s="123" t="s">
        <v>10</v>
      </c>
      <c r="W998" s="120" t="str">
        <f>IF(VLOOKUP(A990,入力シート❷!A:U,21,FALSE)="","",VLOOKUP(A990,入力シート❷!A:U,21,FALSE))</f>
        <v/>
      </c>
      <c r="X998" s="75"/>
      <c r="Y998" s="67"/>
      <c r="Z998" s="67"/>
      <c r="AA998" s="67"/>
      <c r="AB998" s="67"/>
      <c r="AC998" s="69"/>
      <c r="AD998" s="83"/>
      <c r="AE998" s="83"/>
      <c r="AF998" s="83"/>
      <c r="AG998" s="84"/>
      <c r="AH998" s="167" t="s">
        <v>15</v>
      </c>
    </row>
    <row r="999" spans="1:34" ht="6" customHeight="1" thickBot="1">
      <c r="A999" s="249"/>
      <c r="B999" s="294"/>
      <c r="C999" s="297"/>
      <c r="D999" s="300"/>
      <c r="E999" s="251"/>
      <c r="F999" s="254"/>
      <c r="G999" s="254"/>
      <c r="H999" s="257"/>
      <c r="I999" s="294"/>
      <c r="J999" s="297"/>
      <c r="K999" s="300"/>
      <c r="L999" s="262"/>
      <c r="M999" s="263"/>
      <c r="N999" s="263"/>
      <c r="O999" s="264"/>
      <c r="P999" s="107"/>
      <c r="Q999" s="107"/>
      <c r="R999" s="107"/>
      <c r="S999" s="107"/>
      <c r="T999" s="111" t="str">
        <f>VLOOKUP(A990,■■■!A:BN,66)</f>
        <v/>
      </c>
      <c r="U999" s="118">
        <f>VLOOKUP(A990,■■■!A:BA,53)</f>
        <v>0</v>
      </c>
      <c r="V999" s="124"/>
      <c r="W999" s="121"/>
      <c r="X999" s="75"/>
      <c r="Y999" s="67"/>
      <c r="Z999" s="67"/>
      <c r="AA999" s="67"/>
      <c r="AB999" s="67"/>
      <c r="AC999" s="69"/>
      <c r="AD999" s="83"/>
      <c r="AE999" s="83"/>
      <c r="AF999" s="83"/>
      <c r="AG999" s="84"/>
      <c r="AH999" s="165"/>
    </row>
    <row r="1000" spans="1:34" ht="6" customHeight="1" thickBot="1">
      <c r="A1000" s="249"/>
      <c r="B1000" s="294"/>
      <c r="C1000" s="297"/>
      <c r="D1000" s="300"/>
      <c r="E1000" s="251"/>
      <c r="F1000" s="254"/>
      <c r="G1000" s="254"/>
      <c r="H1000" s="257"/>
      <c r="I1000" s="294"/>
      <c r="J1000" s="297"/>
      <c r="K1000" s="300"/>
      <c r="L1000" s="262"/>
      <c r="M1000" s="263"/>
      <c r="N1000" s="263"/>
      <c r="O1000" s="264"/>
      <c r="P1000" s="107"/>
      <c r="Q1000" s="107"/>
      <c r="R1000" s="107"/>
      <c r="S1000" s="107"/>
      <c r="T1000" s="111"/>
      <c r="U1000" s="118"/>
      <c r="V1000" s="124"/>
      <c r="W1000" s="121"/>
      <c r="X1000" s="75"/>
      <c r="Y1000" s="67"/>
      <c r="Z1000" s="67"/>
      <c r="AA1000" s="67"/>
      <c r="AB1000" s="67"/>
      <c r="AC1000" s="69"/>
      <c r="AD1000" s="83"/>
      <c r="AE1000" s="83"/>
      <c r="AF1000" s="83"/>
      <c r="AG1000" s="84"/>
      <c r="AH1000" s="165"/>
    </row>
    <row r="1001" spans="1:34" ht="6" customHeight="1" thickBot="1">
      <c r="A1001" s="249"/>
      <c r="B1001" s="295"/>
      <c r="C1001" s="298"/>
      <c r="D1001" s="301"/>
      <c r="E1001" s="252"/>
      <c r="F1001" s="255"/>
      <c r="G1001" s="255"/>
      <c r="H1001" s="258"/>
      <c r="I1001" s="295"/>
      <c r="J1001" s="298"/>
      <c r="K1001" s="301"/>
      <c r="L1001" s="265"/>
      <c r="M1001" s="266"/>
      <c r="N1001" s="266"/>
      <c r="O1001" s="267"/>
      <c r="P1001" s="108"/>
      <c r="Q1001" s="108"/>
      <c r="R1001" s="108"/>
      <c r="S1001" s="108"/>
      <c r="T1001" s="112"/>
      <c r="U1001" s="119"/>
      <c r="V1001" s="125"/>
      <c r="W1001" s="122"/>
      <c r="X1001" s="76"/>
      <c r="Y1001" s="68"/>
      <c r="Z1001" s="68"/>
      <c r="AA1001" s="68"/>
      <c r="AB1001" s="68"/>
      <c r="AC1001" s="70"/>
      <c r="AD1001" s="85"/>
      <c r="AE1001" s="85"/>
      <c r="AF1001" s="85"/>
      <c r="AG1001" s="86"/>
      <c r="AH1001" s="168"/>
    </row>
    <row r="1002" spans="1:34" ht="6" customHeight="1" thickBot="1">
      <c r="A1002" s="249">
        <v>55</v>
      </c>
      <c r="B1002" s="293" t="str">
        <f>IF(VLOOKUP(A1002,入力シート❷!A:B,2,FALSE)="ハイパーコース","ハイパー","")</f>
        <v/>
      </c>
      <c r="C1002" s="296" t="str">
        <f>IF(VLOOKUP(A1002,入力シート❷!A:B,2,FALSE)="アドバンストコース","アドバンスト","")</f>
        <v/>
      </c>
      <c r="D1002" s="299" t="str">
        <f>IF(VLOOKUP(A1002,入力シート❷!A:B,2,FALSE)="アグレッシブコース","アグレッシブ","")</f>
        <v/>
      </c>
      <c r="E1002" s="250" t="str">
        <f>IF(VLOOKUP(A1002,入力シート❷!A:C,3,FALSE)="A推薦(単願)","A推薦","")</f>
        <v/>
      </c>
      <c r="F1002" s="253" t="str">
        <f>IF(VLOOKUP(A1002,入力シート❷!A:C,3,FALSE)="B推薦(併願)","B推薦","")</f>
        <v/>
      </c>
      <c r="G1002" s="253" t="str">
        <f>IF(VLOOKUP(A1002,入力シート❷!A:C,3,FALSE)="C推薦(第一志望)","C推薦","")</f>
        <v/>
      </c>
      <c r="H1002" s="256" t="str">
        <f>IF(VLOOKUP(A1002,入力シート❷!A:C,3,FALSE)="併願優遇","併願優遇","")</f>
        <v/>
      </c>
      <c r="I1002" s="293" t="str">
        <f>IF(VLOOKUP(A1002,入力シート❷!A:D,4,FALSE)="学業特待Ⅰ","学業特待Ⅰ","")</f>
        <v/>
      </c>
      <c r="J1002" s="296" t="str">
        <f>IF(VLOOKUP(A1002,入力シート❷!A:D,4,FALSE)="学業特待Ⅱ","学業特待Ⅱ","")</f>
        <v/>
      </c>
      <c r="K1002" s="299" t="str">
        <f>IF(VLOOKUP(A1002,入力シート❷!A:D,4,FALSE)="学業特待Ⅲ","学業特待Ⅲ","")</f>
        <v/>
      </c>
      <c r="L1002" s="277" t="str">
        <f>IF(OR(VLOOKUP(A1002,入力シート❷!A:I,7,FALSE)="",VLOOKUP(A1002,入力シート❷!A:I,8,FALSE)=""),"入力シート❷に入力してください",VLOOKUP(A1002,入力シート❷!A:I,7,FALSE)&amp;"　"&amp;VLOOKUP(A1002,入力シート❷!A:I,8,FALSE))</f>
        <v>入力シート❷に入力してください</v>
      </c>
      <c r="M1002" s="278"/>
      <c r="N1002" s="268" t="str">
        <f>IF(VLOOKUP(A1002,入力シート❷!A:I,9,FALSE)="","",IF(VLOOKUP(A1002,入力シート❷!A:I,9,FALSE)="女","",VLOOKUP(A1002,入力シート❷!A:I,9,FALSE)))</f>
        <v/>
      </c>
      <c r="O1002" s="271" t="str">
        <f>IF(VLOOKUP(A1002,入力シート❷!A:I,9,FALSE)="","",IF(VLOOKUP(A1002,入力シート❷!A:I,9,FALSE)="男","",VLOOKUP(A1002,入力シート❷!A:I,9,FALSE)))</f>
        <v/>
      </c>
      <c r="P1002" s="159" t="s">
        <v>0</v>
      </c>
      <c r="Q1002" s="159" t="s">
        <v>1</v>
      </c>
      <c r="R1002" s="159" t="s">
        <v>2</v>
      </c>
      <c r="S1002" s="159" t="s">
        <v>3</v>
      </c>
      <c r="T1002" s="159" t="s">
        <v>6</v>
      </c>
      <c r="U1002" s="159" t="s">
        <v>7</v>
      </c>
      <c r="V1002" s="153" t="s">
        <v>8</v>
      </c>
      <c r="W1002" s="138" t="str">
        <f>IF(VLOOKUP(A1002,入力シート❷!A:U,19,FALSE)="","",VLOOKUP(A1002,入力シート❷!A:U,19,FALSE))</f>
        <v/>
      </c>
      <c r="X1002" s="87" t="str">
        <f>IF(VLOOKUP(A1002,入力シート❷!A:AF,22,FALSE)="","",VLOOKUP(A1002,入力シート❷!A:AF,22,FALSE))</f>
        <v/>
      </c>
      <c r="Y1002" s="66" t="str">
        <f>IF(VLOOKUP(A1002,入力シート❷!A:AF,23,FALSE)="","",VLOOKUP(A1002,入力シート❷!A:AF,23,FALSE))</f>
        <v/>
      </c>
      <c r="Z1002" s="66" t="str">
        <f>IF(VLOOKUP(A1002,入力シート❷!A:AF,24,FALSE)="","",VLOOKUP(A1002,入力シート❷!A:AF,24,FALSE))</f>
        <v/>
      </c>
      <c r="AA1002" s="66" t="str">
        <f>IF(VLOOKUP(A1002,入力シート❷!A:AF,25,FALSE)="","",VLOOKUP(A1002,入力シート❷!A:AF,25,FALSE))</f>
        <v/>
      </c>
      <c r="AB1002" s="66" t="str">
        <f>IF(VLOOKUP(A1002,入力シート❷!A:AF,26,FALSE)="","",VLOOKUP(A1002,入力シート❷!A:AF,26,FALSE))</f>
        <v/>
      </c>
      <c r="AC1002" s="77" t="str">
        <f>IF(VLOOKUP(A1002,入力シート❷!A:AF,27,FALSE)="","",VLOOKUP(A1002,入力シート❷!A:AF,27,FALSE))</f>
        <v/>
      </c>
      <c r="AD1002" s="81" t="str">
        <f>IF(VLOOKUP(A1002,入力シート❷!A:AG,33,FALSE)="","必要な場合、入力シート❷に入力してください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必要な場合、入力シート❷に入力してください",VLOOKUP(A1002,入力シート❷!A:AG,33,FALSE))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02" s="81"/>
      <c r="AF1002" s="81"/>
      <c r="AG1002" s="82"/>
      <c r="AH1002" s="164" t="s">
        <v>15</v>
      </c>
    </row>
    <row r="1003" spans="1:34" ht="6" customHeight="1" thickBot="1">
      <c r="A1003" s="249"/>
      <c r="B1003" s="294"/>
      <c r="C1003" s="297"/>
      <c r="D1003" s="300"/>
      <c r="E1003" s="251"/>
      <c r="F1003" s="254"/>
      <c r="G1003" s="254"/>
      <c r="H1003" s="257"/>
      <c r="I1003" s="294"/>
      <c r="J1003" s="297"/>
      <c r="K1003" s="300"/>
      <c r="L1003" s="279"/>
      <c r="M1003" s="280"/>
      <c r="N1003" s="269"/>
      <c r="O1003" s="272"/>
      <c r="P1003" s="115"/>
      <c r="Q1003" s="115"/>
      <c r="R1003" s="115"/>
      <c r="S1003" s="115"/>
      <c r="T1003" s="115"/>
      <c r="U1003" s="115"/>
      <c r="V1003" s="124"/>
      <c r="W1003" s="121"/>
      <c r="X1003" s="75"/>
      <c r="Y1003" s="67"/>
      <c r="Z1003" s="67"/>
      <c r="AA1003" s="67"/>
      <c r="AB1003" s="67"/>
      <c r="AC1003" s="78"/>
      <c r="AD1003" s="83"/>
      <c r="AE1003" s="83"/>
      <c r="AF1003" s="83"/>
      <c r="AG1003" s="84"/>
      <c r="AH1003" s="165"/>
    </row>
    <row r="1004" spans="1:34" ht="6" customHeight="1" thickBot="1">
      <c r="A1004" s="249"/>
      <c r="B1004" s="294"/>
      <c r="C1004" s="297"/>
      <c r="D1004" s="300"/>
      <c r="E1004" s="251"/>
      <c r="F1004" s="254"/>
      <c r="G1004" s="254"/>
      <c r="H1004" s="257"/>
      <c r="I1004" s="294"/>
      <c r="J1004" s="297"/>
      <c r="K1004" s="300"/>
      <c r="L1004" s="279"/>
      <c r="M1004" s="280"/>
      <c r="N1004" s="269"/>
      <c r="O1004" s="272"/>
      <c r="P1004" s="107" t="str">
        <f>IF(VLOOKUP(A1002,入力シート❷!A:U,10,FALSE)="","",VLOOKUP(A1002,入力シート❷!A:U,10,FALSE))</f>
        <v/>
      </c>
      <c r="Q1004" s="107" t="str">
        <f>IF(VLOOKUP(A1002,入力シート❷!A:U,11,FALSE)="","",VLOOKUP(A1002,入力シート❷!A:U,11,FALSE))</f>
        <v/>
      </c>
      <c r="R1004" s="107" t="str">
        <f>IF(VLOOKUP(A1002,入力シート❷!A:U,12,FALSE)="","",VLOOKUP(A1002,入力シート❷!A:U,12,FALSE))</f>
        <v/>
      </c>
      <c r="S1004" s="107" t="str">
        <f>IF(VLOOKUP(A1002,入力シート❷!A:U,13,FALSE)="","",VLOOKUP(A1002,入力シート❷!A:U,13,FALSE))</f>
        <v/>
      </c>
      <c r="T1004" s="107" t="str">
        <f>IF(VLOOKUP(A1002,入力シート❷!A:U,18,FALSE)="","",VLOOKUP(A1002,入力シート❷!A:U,18,FALSE))</f>
        <v/>
      </c>
      <c r="U1004" s="107" t="str">
        <f>IF(SUM(P1004:T1004)=0,"",SUM(P1004:T1004))</f>
        <v/>
      </c>
      <c r="V1004" s="124"/>
      <c r="W1004" s="121"/>
      <c r="X1004" s="75"/>
      <c r="Y1004" s="67"/>
      <c r="Z1004" s="67"/>
      <c r="AA1004" s="67"/>
      <c r="AB1004" s="67"/>
      <c r="AC1004" s="78"/>
      <c r="AD1004" s="83"/>
      <c r="AE1004" s="83"/>
      <c r="AF1004" s="83"/>
      <c r="AG1004" s="84"/>
      <c r="AH1004" s="165"/>
    </row>
    <row r="1005" spans="1:34" ht="6" customHeight="1" thickBot="1">
      <c r="A1005" s="249"/>
      <c r="B1005" s="294"/>
      <c r="C1005" s="297"/>
      <c r="D1005" s="300"/>
      <c r="E1005" s="251"/>
      <c r="F1005" s="254"/>
      <c r="G1005" s="254"/>
      <c r="H1005" s="257"/>
      <c r="I1005" s="294"/>
      <c r="J1005" s="297"/>
      <c r="K1005" s="300"/>
      <c r="L1005" s="281"/>
      <c r="M1005" s="282"/>
      <c r="N1005" s="270"/>
      <c r="O1005" s="273"/>
      <c r="P1005" s="107"/>
      <c r="Q1005" s="107"/>
      <c r="R1005" s="107"/>
      <c r="S1005" s="107"/>
      <c r="T1005" s="107"/>
      <c r="U1005" s="107"/>
      <c r="V1005" s="154"/>
      <c r="W1005" s="139"/>
      <c r="X1005" s="75"/>
      <c r="Y1005" s="67"/>
      <c r="Z1005" s="67"/>
      <c r="AA1005" s="67"/>
      <c r="AB1005" s="67"/>
      <c r="AC1005" s="78"/>
      <c r="AD1005" s="83"/>
      <c r="AE1005" s="83"/>
      <c r="AF1005" s="83"/>
      <c r="AG1005" s="84"/>
      <c r="AH1005" s="166"/>
    </row>
    <row r="1006" spans="1:34" ht="6" customHeight="1" thickBot="1">
      <c r="A1006" s="249"/>
      <c r="B1006" s="294"/>
      <c r="C1006" s="297"/>
      <c r="D1006" s="300"/>
      <c r="E1006" s="251"/>
      <c r="F1006" s="254"/>
      <c r="G1006" s="254"/>
      <c r="H1006" s="257"/>
      <c r="I1006" s="294"/>
      <c r="J1006" s="297"/>
      <c r="K1006" s="300"/>
      <c r="L1006" s="259" t="str">
        <f>IF(OR(VLOOKUP(A1002,入力シート❷!A:I,5,FALSE)="",VLOOKUP(A1002,入力シート❷!A:I,6,FALSE)=""),"入力シート❷に入力してください",VLOOKUP(A1002,入力シート❷!A:I,5,FALSE)&amp;"　"&amp;VLOOKUP(A1002,入力シート❷!A:I,6,FALSE))</f>
        <v>入力シート❷に入力してください</v>
      </c>
      <c r="M1006" s="260"/>
      <c r="N1006" s="260"/>
      <c r="O1006" s="261"/>
      <c r="P1006" s="107"/>
      <c r="Q1006" s="107"/>
      <c r="R1006" s="107"/>
      <c r="S1006" s="107"/>
      <c r="T1006" s="107"/>
      <c r="U1006" s="107"/>
      <c r="V1006" s="136" t="s">
        <v>9</v>
      </c>
      <c r="W1006" s="128" t="str">
        <f>IF(VLOOKUP(A1002,入力シート❷!A:U,20,FALSE)="","",VLOOKUP(A1002,入力シート❷!A:U,20,FALSE))</f>
        <v/>
      </c>
      <c r="X1006" s="75"/>
      <c r="Y1006" s="67"/>
      <c r="Z1006" s="67"/>
      <c r="AA1006" s="67"/>
      <c r="AB1006" s="67"/>
      <c r="AC1006" s="78"/>
      <c r="AD1006" s="83"/>
      <c r="AE1006" s="83"/>
      <c r="AF1006" s="83"/>
      <c r="AG1006" s="84"/>
      <c r="AH1006" s="167" t="s">
        <v>15</v>
      </c>
    </row>
    <row r="1007" spans="1:34" ht="6" customHeight="1" thickBot="1">
      <c r="A1007" s="249"/>
      <c r="B1007" s="294"/>
      <c r="C1007" s="297"/>
      <c r="D1007" s="300"/>
      <c r="E1007" s="251"/>
      <c r="F1007" s="254"/>
      <c r="G1007" s="254"/>
      <c r="H1007" s="257"/>
      <c r="I1007" s="294"/>
      <c r="J1007" s="297"/>
      <c r="K1007" s="300"/>
      <c r="L1007" s="262"/>
      <c r="M1007" s="263"/>
      <c r="N1007" s="263"/>
      <c r="O1007" s="264"/>
      <c r="P1007" s="113"/>
      <c r="Q1007" s="113"/>
      <c r="R1007" s="113"/>
      <c r="S1007" s="113"/>
      <c r="T1007" s="113"/>
      <c r="U1007" s="113"/>
      <c r="V1007" s="124"/>
      <c r="W1007" s="121"/>
      <c r="X1007" s="75"/>
      <c r="Y1007" s="67"/>
      <c r="Z1007" s="67"/>
      <c r="AA1007" s="67"/>
      <c r="AB1007" s="67"/>
      <c r="AC1007" s="78"/>
      <c r="AD1007" s="83"/>
      <c r="AE1007" s="83"/>
      <c r="AF1007" s="83"/>
      <c r="AG1007" s="84"/>
      <c r="AH1007" s="165"/>
    </row>
    <row r="1008" spans="1:34" ht="6" customHeight="1" thickBot="1">
      <c r="A1008" s="249"/>
      <c r="B1008" s="294"/>
      <c r="C1008" s="297"/>
      <c r="D1008" s="300"/>
      <c r="E1008" s="251"/>
      <c r="F1008" s="254"/>
      <c r="G1008" s="254"/>
      <c r="H1008" s="257"/>
      <c r="I1008" s="294"/>
      <c r="J1008" s="297"/>
      <c r="K1008" s="300"/>
      <c r="L1008" s="262"/>
      <c r="M1008" s="263"/>
      <c r="N1008" s="263"/>
      <c r="O1008" s="264"/>
      <c r="P1008" s="114" t="s">
        <v>4</v>
      </c>
      <c r="Q1008" s="114" t="s">
        <v>5</v>
      </c>
      <c r="R1008" s="114" t="s">
        <v>11</v>
      </c>
      <c r="S1008" s="114" t="s">
        <v>12</v>
      </c>
      <c r="T1008" s="126" t="s">
        <v>15</v>
      </c>
      <c r="U1008" s="16"/>
      <c r="V1008" s="124"/>
      <c r="W1008" s="121"/>
      <c r="X1008" s="75" t="str">
        <f>IF(VLOOKUP(A1002,入力シート❷!A:AF,28,FALSE)="","",VLOOKUP(A1002,入力シート❷!A:AF,28,FALSE))</f>
        <v/>
      </c>
      <c r="Y1008" s="67" t="str">
        <f>IF(VLOOKUP(A1002,入力シート❷!A:AF,29,FALSE)="","",VLOOKUP(A1002,入力シート❷!A:AF,29,FALSE))</f>
        <v/>
      </c>
      <c r="Z1008" s="67" t="str">
        <f>IF(VLOOKUP(A1002,入力シート❷!A:AF,30,FALSE)="","",VLOOKUP(A1002,入力シート❷!A:AF,30,FALSE))</f>
        <v/>
      </c>
      <c r="AA1008" s="67" t="str">
        <f>IF(VLOOKUP(A1002,入力シート❷!A:AF,31,FALSE)="","",VLOOKUP(A1002,入力シート❷!A:AF,31,FALSE))</f>
        <v/>
      </c>
      <c r="AB1008" s="67" t="str">
        <f>IF(VLOOKUP(A1002,入力シート❷!A:AF,32,FALSE)="","",VLOOKUP(A1002,入力シート❷!A:AF,32,FALSE))</f>
        <v/>
      </c>
      <c r="AC1008" s="69"/>
      <c r="AD1008" s="83"/>
      <c r="AE1008" s="83"/>
      <c r="AF1008" s="83"/>
      <c r="AG1008" s="84"/>
      <c r="AH1008" s="165"/>
    </row>
    <row r="1009" spans="1:34" ht="6" customHeight="1" thickBot="1">
      <c r="A1009" s="249"/>
      <c r="B1009" s="294"/>
      <c r="C1009" s="297"/>
      <c r="D1009" s="300"/>
      <c r="E1009" s="251"/>
      <c r="F1009" s="254"/>
      <c r="G1009" s="254"/>
      <c r="H1009" s="257"/>
      <c r="I1009" s="294"/>
      <c r="J1009" s="297"/>
      <c r="K1009" s="300"/>
      <c r="L1009" s="262"/>
      <c r="M1009" s="263"/>
      <c r="N1009" s="263"/>
      <c r="O1009" s="264"/>
      <c r="P1009" s="115"/>
      <c r="Q1009" s="115"/>
      <c r="R1009" s="115"/>
      <c r="S1009" s="115"/>
      <c r="T1009" s="127"/>
      <c r="U1009" s="17"/>
      <c r="V1009" s="137"/>
      <c r="W1009" s="129"/>
      <c r="X1009" s="75"/>
      <c r="Y1009" s="67"/>
      <c r="Z1009" s="67"/>
      <c r="AA1009" s="67"/>
      <c r="AB1009" s="67"/>
      <c r="AC1009" s="69"/>
      <c r="AD1009" s="83"/>
      <c r="AE1009" s="83"/>
      <c r="AF1009" s="83"/>
      <c r="AG1009" s="84"/>
      <c r="AH1009" s="166"/>
    </row>
    <row r="1010" spans="1:34" ht="6" customHeight="1" thickBot="1">
      <c r="A1010" s="249"/>
      <c r="B1010" s="294"/>
      <c r="C1010" s="297"/>
      <c r="D1010" s="300"/>
      <c r="E1010" s="251"/>
      <c r="F1010" s="254"/>
      <c r="G1010" s="254"/>
      <c r="H1010" s="257"/>
      <c r="I1010" s="294"/>
      <c r="J1010" s="297"/>
      <c r="K1010" s="300"/>
      <c r="L1010" s="262"/>
      <c r="M1010" s="263"/>
      <c r="N1010" s="263"/>
      <c r="O1010" s="264"/>
      <c r="P1010" s="107" t="str">
        <f>IF(VLOOKUP(A1002,入力シート❷!A:U,14,FALSE)="","",VLOOKUP(A1002,入力シート❷!A:U,14,FALSE))</f>
        <v/>
      </c>
      <c r="Q1010" s="107" t="str">
        <f>IF(VLOOKUP(A1002,入力シート❷!A:U,15,FALSE)="","",VLOOKUP(A1002,入力シート❷!A:U,15,FALSE))</f>
        <v/>
      </c>
      <c r="R1010" s="107" t="str">
        <f>IF(VLOOKUP(A1002,入力シート❷!A:U,16,FALSE)="","",VLOOKUP(A1002,入力シート❷!A:U,16,FALSE))</f>
        <v/>
      </c>
      <c r="S1010" s="107" t="str">
        <f>IF(VLOOKUP(A1002,入力シート❷!A:U,17,FALSE)="","",VLOOKUP(A1002,入力シート❷!A:U,17,FALSE))</f>
        <v/>
      </c>
      <c r="T1010" s="127"/>
      <c r="U1010" s="17"/>
      <c r="V1010" s="123" t="s">
        <v>10</v>
      </c>
      <c r="W1010" s="120" t="str">
        <f>IF(VLOOKUP(A1002,入力シート❷!A:U,21,FALSE)="","",VLOOKUP(A1002,入力シート❷!A:U,21,FALSE))</f>
        <v/>
      </c>
      <c r="X1010" s="75"/>
      <c r="Y1010" s="67"/>
      <c r="Z1010" s="67"/>
      <c r="AA1010" s="67"/>
      <c r="AB1010" s="67"/>
      <c r="AC1010" s="69"/>
      <c r="AD1010" s="83"/>
      <c r="AE1010" s="83"/>
      <c r="AF1010" s="83"/>
      <c r="AG1010" s="84"/>
      <c r="AH1010" s="167" t="s">
        <v>15</v>
      </c>
    </row>
    <row r="1011" spans="1:34" ht="6" customHeight="1" thickBot="1">
      <c r="A1011" s="249"/>
      <c r="B1011" s="294"/>
      <c r="C1011" s="297"/>
      <c r="D1011" s="300"/>
      <c r="E1011" s="251"/>
      <c r="F1011" s="254"/>
      <c r="G1011" s="254"/>
      <c r="H1011" s="257"/>
      <c r="I1011" s="294"/>
      <c r="J1011" s="297"/>
      <c r="K1011" s="300"/>
      <c r="L1011" s="262"/>
      <c r="M1011" s="263"/>
      <c r="N1011" s="263"/>
      <c r="O1011" s="264"/>
      <c r="P1011" s="107"/>
      <c r="Q1011" s="107"/>
      <c r="R1011" s="107"/>
      <c r="S1011" s="107"/>
      <c r="T1011" s="111" t="str">
        <f>VLOOKUP(A1002,■■■!A:BN,66)</f>
        <v/>
      </c>
      <c r="U1011" s="118">
        <f>VLOOKUP(A1002,■■■!A:BA,53)</f>
        <v>0</v>
      </c>
      <c r="V1011" s="124"/>
      <c r="W1011" s="121"/>
      <c r="X1011" s="75"/>
      <c r="Y1011" s="67"/>
      <c r="Z1011" s="67"/>
      <c r="AA1011" s="67"/>
      <c r="AB1011" s="67"/>
      <c r="AC1011" s="69"/>
      <c r="AD1011" s="83"/>
      <c r="AE1011" s="83"/>
      <c r="AF1011" s="83"/>
      <c r="AG1011" s="84"/>
      <c r="AH1011" s="165"/>
    </row>
    <row r="1012" spans="1:34" ht="6" customHeight="1" thickBot="1">
      <c r="A1012" s="249"/>
      <c r="B1012" s="294"/>
      <c r="C1012" s="297"/>
      <c r="D1012" s="300"/>
      <c r="E1012" s="251"/>
      <c r="F1012" s="254"/>
      <c r="G1012" s="254"/>
      <c r="H1012" s="257"/>
      <c r="I1012" s="294"/>
      <c r="J1012" s="297"/>
      <c r="K1012" s="300"/>
      <c r="L1012" s="262"/>
      <c r="M1012" s="263"/>
      <c r="N1012" s="263"/>
      <c r="O1012" s="264"/>
      <c r="P1012" s="107"/>
      <c r="Q1012" s="107"/>
      <c r="R1012" s="107"/>
      <c r="S1012" s="107"/>
      <c r="T1012" s="111"/>
      <c r="U1012" s="118"/>
      <c r="V1012" s="124"/>
      <c r="W1012" s="121"/>
      <c r="X1012" s="75"/>
      <c r="Y1012" s="67"/>
      <c r="Z1012" s="67"/>
      <c r="AA1012" s="67"/>
      <c r="AB1012" s="67"/>
      <c r="AC1012" s="69"/>
      <c r="AD1012" s="83"/>
      <c r="AE1012" s="83"/>
      <c r="AF1012" s="83"/>
      <c r="AG1012" s="84"/>
      <c r="AH1012" s="165"/>
    </row>
    <row r="1013" spans="1:34" ht="6" customHeight="1" thickBot="1">
      <c r="A1013" s="249"/>
      <c r="B1013" s="295"/>
      <c r="C1013" s="298"/>
      <c r="D1013" s="301"/>
      <c r="E1013" s="252"/>
      <c r="F1013" s="255"/>
      <c r="G1013" s="255"/>
      <c r="H1013" s="258"/>
      <c r="I1013" s="295"/>
      <c r="J1013" s="298"/>
      <c r="K1013" s="301"/>
      <c r="L1013" s="265"/>
      <c r="M1013" s="266"/>
      <c r="N1013" s="266"/>
      <c r="O1013" s="267"/>
      <c r="P1013" s="108"/>
      <c r="Q1013" s="108"/>
      <c r="R1013" s="108"/>
      <c r="S1013" s="108"/>
      <c r="T1013" s="112"/>
      <c r="U1013" s="119"/>
      <c r="V1013" s="125"/>
      <c r="W1013" s="122"/>
      <c r="X1013" s="76"/>
      <c r="Y1013" s="68"/>
      <c r="Z1013" s="68"/>
      <c r="AA1013" s="68"/>
      <c r="AB1013" s="68"/>
      <c r="AC1013" s="70"/>
      <c r="AD1013" s="85"/>
      <c r="AE1013" s="85"/>
      <c r="AF1013" s="85"/>
      <c r="AG1013" s="86"/>
      <c r="AH1013" s="168"/>
    </row>
    <row r="1014" spans="1:34" ht="6" customHeight="1">
      <c r="AF1014" s="291"/>
      <c r="AG1014" s="291"/>
      <c r="AH1014" s="291"/>
    </row>
    <row r="1015" spans="1:34" ht="6" customHeight="1" thickBot="1">
      <c r="A1015" s="332" t="s">
        <v>159</v>
      </c>
      <c r="B1015" s="332"/>
      <c r="C1015" s="332"/>
      <c r="D1015" s="332"/>
      <c r="E1015" s="332"/>
      <c r="F1015" s="332"/>
      <c r="G1015" s="332"/>
      <c r="H1015" s="332"/>
      <c r="I1015" s="332"/>
      <c r="J1015" s="332"/>
      <c r="K1015" s="332"/>
      <c r="L1015" s="290" t="s">
        <v>16</v>
      </c>
      <c r="M1015" s="302" t="str">
        <f>IF(入力シート❶!$B$1="","入力シート❶に入力",入力シート❶!$B$1)</f>
        <v>入力シート❶に入力</v>
      </c>
      <c r="N1015" s="303"/>
      <c r="O1015" s="304"/>
      <c r="P1015" s="141" t="str">
        <f>IF(入力シート❶!$B$2="","入力シート❶に入力",入力シート❶!$B$2)</f>
        <v>入力シート❶に入力</v>
      </c>
      <c r="Q1015" s="142"/>
      <c r="R1015" s="142"/>
      <c r="S1015" s="142"/>
      <c r="T1015" s="142"/>
      <c r="U1015" s="143"/>
      <c r="V1015" s="140" t="s">
        <v>18</v>
      </c>
      <c r="W1015" s="88" t="str">
        <f>IF(入力シート❶!$B$3="","入力シート❶に入力",入力シート❶!$B$3)</f>
        <v>入力シート❶に入力</v>
      </c>
      <c r="X1015" s="88"/>
      <c r="Y1015" s="88"/>
      <c r="Z1015" s="88"/>
      <c r="AA1015" s="88"/>
      <c r="AB1015" s="88"/>
      <c r="AC1015" s="88"/>
      <c r="AD1015" s="88"/>
      <c r="AE1015" s="88"/>
      <c r="AF1015" s="292"/>
      <c r="AG1015" s="292"/>
      <c r="AH1015" s="292"/>
    </row>
    <row r="1016" spans="1:34" ht="6" customHeight="1">
      <c r="A1016" s="332"/>
      <c r="B1016" s="332"/>
      <c r="C1016" s="332"/>
      <c r="D1016" s="332"/>
      <c r="E1016" s="332"/>
      <c r="F1016" s="332"/>
      <c r="G1016" s="332"/>
      <c r="H1016" s="332"/>
      <c r="I1016" s="332"/>
      <c r="J1016" s="332"/>
      <c r="K1016" s="332"/>
      <c r="L1016" s="290"/>
      <c r="M1016" s="305"/>
      <c r="N1016" s="79"/>
      <c r="O1016" s="306"/>
      <c r="P1016" s="144"/>
      <c r="Q1016" s="140"/>
      <c r="R1016" s="140"/>
      <c r="S1016" s="140"/>
      <c r="T1016" s="140"/>
      <c r="U1016" s="145"/>
      <c r="V1016" s="79"/>
      <c r="W1016" s="88"/>
      <c r="X1016" s="88"/>
      <c r="Y1016" s="88"/>
      <c r="Z1016" s="88"/>
      <c r="AA1016" s="88"/>
      <c r="AB1016" s="88"/>
      <c r="AC1016" s="88"/>
      <c r="AD1016" s="88"/>
      <c r="AE1016" s="88"/>
      <c r="AG1016" s="310" t="s">
        <v>19</v>
      </c>
      <c r="AH1016" s="311"/>
    </row>
    <row r="1017" spans="1:34" ht="6" customHeight="1">
      <c r="A1017" s="332"/>
      <c r="B1017" s="332"/>
      <c r="C1017" s="332"/>
      <c r="D1017" s="332"/>
      <c r="E1017" s="332"/>
      <c r="F1017" s="332"/>
      <c r="G1017" s="332"/>
      <c r="H1017" s="332"/>
      <c r="I1017" s="332"/>
      <c r="J1017" s="332"/>
      <c r="K1017" s="332"/>
      <c r="L1017" s="290"/>
      <c r="M1017" s="305"/>
      <c r="N1017" s="79"/>
      <c r="O1017" s="306"/>
      <c r="P1017" s="144"/>
      <c r="Q1017" s="140"/>
      <c r="R1017" s="140"/>
      <c r="S1017" s="140"/>
      <c r="T1017" s="140"/>
      <c r="U1017" s="145"/>
      <c r="V1017" s="79"/>
      <c r="W1017" s="88"/>
      <c r="X1017" s="88"/>
      <c r="Y1017" s="88"/>
      <c r="Z1017" s="88"/>
      <c r="AA1017" s="88"/>
      <c r="AB1017" s="88"/>
      <c r="AC1017" s="88"/>
      <c r="AD1017" s="88"/>
      <c r="AE1017" s="88"/>
      <c r="AG1017" s="312"/>
      <c r="AH1017" s="313"/>
    </row>
    <row r="1018" spans="1:34" ht="6" customHeight="1">
      <c r="A1018" s="332"/>
      <c r="B1018" s="332"/>
      <c r="C1018" s="332"/>
      <c r="D1018" s="332"/>
      <c r="E1018" s="332"/>
      <c r="F1018" s="332"/>
      <c r="G1018" s="332"/>
      <c r="H1018" s="332"/>
      <c r="I1018" s="332"/>
      <c r="J1018" s="332"/>
      <c r="K1018" s="332"/>
      <c r="L1018" s="290"/>
      <c r="M1018" s="307"/>
      <c r="N1018" s="308"/>
      <c r="O1018" s="309"/>
      <c r="P1018" s="146"/>
      <c r="Q1018" s="147"/>
      <c r="R1018" s="147"/>
      <c r="S1018" s="147"/>
      <c r="T1018" s="147"/>
      <c r="U1018" s="148"/>
      <c r="V1018" s="79"/>
      <c r="W1018" s="88"/>
      <c r="X1018" s="88"/>
      <c r="Y1018" s="88"/>
      <c r="Z1018" s="88"/>
      <c r="AA1018" s="88"/>
      <c r="AB1018" s="88"/>
      <c r="AC1018" s="88"/>
      <c r="AD1018" s="88"/>
      <c r="AE1018" s="88"/>
      <c r="AG1018" s="312"/>
      <c r="AH1018" s="313"/>
    </row>
    <row r="1019" spans="1:34" ht="6" customHeight="1">
      <c r="A1019" s="332"/>
      <c r="B1019" s="332"/>
      <c r="C1019" s="332"/>
      <c r="D1019" s="332"/>
      <c r="E1019" s="332"/>
      <c r="F1019" s="332"/>
      <c r="G1019" s="332"/>
      <c r="H1019" s="332"/>
      <c r="I1019" s="332"/>
      <c r="J1019" s="332"/>
      <c r="K1019" s="332"/>
      <c r="L1019" s="9"/>
      <c r="M1019" s="9"/>
      <c r="N1019" s="10"/>
      <c r="O1019" s="10"/>
      <c r="P1019" s="10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29"/>
      <c r="AB1019" s="35"/>
      <c r="AC1019" s="10"/>
      <c r="AD1019" s="10"/>
      <c r="AE1019" s="10"/>
      <c r="AG1019" s="312"/>
      <c r="AH1019" s="313"/>
    </row>
    <row r="1020" spans="1:34" ht="6" customHeight="1">
      <c r="A1020" s="332"/>
      <c r="B1020" s="332"/>
      <c r="C1020" s="332"/>
      <c r="D1020" s="332"/>
      <c r="E1020" s="332"/>
      <c r="F1020" s="332"/>
      <c r="G1020" s="332"/>
      <c r="H1020" s="332"/>
      <c r="I1020" s="332"/>
      <c r="J1020" s="332"/>
      <c r="K1020" s="332"/>
      <c r="L1020" s="290" t="s">
        <v>17</v>
      </c>
      <c r="M1020" s="287" t="str">
        <f>IF(入力シート❶!$B$4="","入力シート❶に入力",入力シート❶!$B$4)</f>
        <v>入力シート❶に入力</v>
      </c>
      <c r="N1020" s="287"/>
      <c r="O1020" s="287"/>
      <c r="P1020" s="287"/>
      <c r="Q1020" s="288" t="s">
        <v>20</v>
      </c>
      <c r="R1020" s="2"/>
      <c r="S1020" s="2"/>
      <c r="T1020" s="289" t="s">
        <v>40</v>
      </c>
      <c r="U1020" s="289"/>
      <c r="V1020" s="289"/>
      <c r="W1020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020" s="316"/>
      <c r="Y1020" s="316"/>
      <c r="Z1020" s="316"/>
      <c r="AA1020" s="316"/>
      <c r="AB1020" s="316"/>
      <c r="AC1020" s="316"/>
      <c r="AD1020" s="3"/>
      <c r="AE1020" s="3"/>
      <c r="AG1020" s="312"/>
      <c r="AH1020" s="313"/>
    </row>
    <row r="1021" spans="1:34" ht="6" customHeight="1">
      <c r="A1021" s="332"/>
      <c r="B1021" s="332"/>
      <c r="C1021" s="332"/>
      <c r="D1021" s="332"/>
      <c r="E1021" s="332"/>
      <c r="F1021" s="332"/>
      <c r="G1021" s="332"/>
      <c r="H1021" s="332"/>
      <c r="I1021" s="332"/>
      <c r="J1021" s="332"/>
      <c r="K1021" s="332"/>
      <c r="L1021" s="290"/>
      <c r="M1021" s="287"/>
      <c r="N1021" s="287"/>
      <c r="O1021" s="287"/>
      <c r="P1021" s="287"/>
      <c r="Q1021" s="288"/>
      <c r="R1021" s="2"/>
      <c r="S1021" s="2"/>
      <c r="T1021" s="289"/>
      <c r="U1021" s="289"/>
      <c r="V1021" s="289"/>
      <c r="W1021" s="316"/>
      <c r="X1021" s="316"/>
      <c r="Y1021" s="316"/>
      <c r="Z1021" s="316"/>
      <c r="AA1021" s="316"/>
      <c r="AB1021" s="316"/>
      <c r="AC1021" s="316"/>
      <c r="AD1021" s="3"/>
      <c r="AE1021" s="3"/>
      <c r="AG1021" s="312"/>
      <c r="AH1021" s="313"/>
    </row>
    <row r="1022" spans="1:34" ht="6" customHeight="1">
      <c r="A1022" s="332"/>
      <c r="B1022" s="332"/>
      <c r="C1022" s="332"/>
      <c r="D1022" s="332"/>
      <c r="E1022" s="332"/>
      <c r="F1022" s="332"/>
      <c r="G1022" s="332"/>
      <c r="H1022" s="332"/>
      <c r="I1022" s="332"/>
      <c r="J1022" s="332"/>
      <c r="K1022" s="332"/>
      <c r="L1022" s="290"/>
      <c r="M1022" s="287"/>
      <c r="N1022" s="287"/>
      <c r="O1022" s="287"/>
      <c r="P1022" s="287"/>
      <c r="Q1022" s="288"/>
      <c r="R1022" s="2"/>
      <c r="S1022" s="2"/>
      <c r="T1022" s="289"/>
      <c r="U1022" s="289"/>
      <c r="V1022" s="289"/>
      <c r="W1022" s="316"/>
      <c r="X1022" s="316"/>
      <c r="Y1022" s="316"/>
      <c r="Z1022" s="316"/>
      <c r="AA1022" s="316"/>
      <c r="AB1022" s="316"/>
      <c r="AC1022" s="316"/>
      <c r="AD1022" s="3"/>
      <c r="AE1022" s="3"/>
      <c r="AG1022" s="312"/>
      <c r="AH1022" s="313"/>
    </row>
    <row r="1023" spans="1:34" ht="6" customHeight="1" thickBot="1">
      <c r="A1023" s="332"/>
      <c r="B1023" s="332"/>
      <c r="C1023" s="332"/>
      <c r="D1023" s="332"/>
      <c r="E1023" s="332"/>
      <c r="F1023" s="332"/>
      <c r="G1023" s="332"/>
      <c r="H1023" s="332"/>
      <c r="I1023" s="332"/>
      <c r="J1023" s="332"/>
      <c r="K1023" s="332"/>
      <c r="L1023" s="290"/>
      <c r="M1023" s="287"/>
      <c r="N1023" s="287"/>
      <c r="O1023" s="287"/>
      <c r="P1023" s="287"/>
      <c r="Q1023" s="288"/>
      <c r="R1023" s="2"/>
      <c r="S1023" s="2"/>
      <c r="T1023" s="289"/>
      <c r="U1023" s="289"/>
      <c r="V1023" s="289"/>
      <c r="W1023" s="316"/>
      <c r="X1023" s="316"/>
      <c r="Y1023" s="316"/>
      <c r="Z1023" s="316"/>
      <c r="AA1023" s="316"/>
      <c r="AB1023" s="316"/>
      <c r="AC1023" s="316"/>
      <c r="AD1023" s="3"/>
      <c r="AE1023" s="3"/>
      <c r="AG1023" s="314"/>
      <c r="AH1023" s="315"/>
    </row>
    <row r="1024" spans="1:34" ht="6" customHeight="1">
      <c r="A1024" s="199" t="s">
        <v>117</v>
      </c>
      <c r="B1024" s="199"/>
      <c r="C1024" s="199"/>
      <c r="D1024" s="199"/>
      <c r="E1024" s="199"/>
      <c r="F1024" s="199"/>
      <c r="G1024" s="199"/>
      <c r="H1024" s="199"/>
      <c r="I1024" s="199"/>
      <c r="J1024" s="199"/>
      <c r="K1024" s="199"/>
      <c r="L1024" s="199"/>
      <c r="M1024" s="199"/>
      <c r="N1024" s="199"/>
      <c r="O1024" s="199"/>
      <c r="P1024" s="199"/>
      <c r="Q1024" s="199"/>
      <c r="R1024" s="199"/>
      <c r="S1024" s="201" t="s">
        <v>24</v>
      </c>
      <c r="T1024" s="201"/>
      <c r="U1024" s="201"/>
      <c r="V1024" s="201"/>
      <c r="W1024" s="201"/>
      <c r="X1024" s="201"/>
      <c r="Y1024" s="201"/>
      <c r="Z1024" s="201"/>
      <c r="AA1024" s="30"/>
      <c r="AB1024" s="33"/>
      <c r="AC1024" s="79" t="s">
        <v>22</v>
      </c>
      <c r="AD1024" s="79"/>
      <c r="AE1024" s="79"/>
      <c r="AF1024" s="160" t="s">
        <v>23</v>
      </c>
      <c r="AG1024" s="160"/>
      <c r="AH1024" s="160"/>
    </row>
    <row r="1025" spans="1:34" ht="6" customHeight="1">
      <c r="A1025" s="199"/>
      <c r="B1025" s="199"/>
      <c r="C1025" s="199"/>
      <c r="D1025" s="199"/>
      <c r="E1025" s="199"/>
      <c r="F1025" s="199"/>
      <c r="G1025" s="199"/>
      <c r="H1025" s="199"/>
      <c r="I1025" s="199"/>
      <c r="J1025" s="199"/>
      <c r="K1025" s="199"/>
      <c r="L1025" s="199"/>
      <c r="M1025" s="199"/>
      <c r="N1025" s="199"/>
      <c r="O1025" s="199"/>
      <c r="P1025" s="199"/>
      <c r="Q1025" s="199"/>
      <c r="R1025" s="199"/>
      <c r="S1025" s="201"/>
      <c r="T1025" s="201"/>
      <c r="U1025" s="201"/>
      <c r="V1025" s="201"/>
      <c r="W1025" s="201"/>
      <c r="X1025" s="201"/>
      <c r="Y1025" s="201"/>
      <c r="Z1025" s="201"/>
      <c r="AA1025" s="30"/>
      <c r="AB1025" s="33"/>
      <c r="AC1025" s="79"/>
      <c r="AD1025" s="79"/>
      <c r="AE1025" s="79"/>
      <c r="AF1025" s="160"/>
      <c r="AG1025" s="160"/>
      <c r="AH1025" s="160"/>
    </row>
    <row r="1026" spans="1:34" ht="6" customHeight="1" thickBot="1">
      <c r="A1026" s="200"/>
      <c r="B1026" s="200"/>
      <c r="C1026" s="200"/>
      <c r="D1026" s="200"/>
      <c r="E1026" s="200"/>
      <c r="F1026" s="200"/>
      <c r="G1026" s="200"/>
      <c r="H1026" s="200"/>
      <c r="I1026" s="200"/>
      <c r="J1026" s="200"/>
      <c r="K1026" s="200"/>
      <c r="L1026" s="200"/>
      <c r="M1026" s="200"/>
      <c r="N1026" s="200"/>
      <c r="O1026" s="200"/>
      <c r="P1026" s="200"/>
      <c r="Q1026" s="200"/>
      <c r="R1026" s="200"/>
      <c r="S1026" s="202"/>
      <c r="T1026" s="202"/>
      <c r="U1026" s="202"/>
      <c r="V1026" s="202"/>
      <c r="W1026" s="202"/>
      <c r="X1026" s="202"/>
      <c r="Y1026" s="202"/>
      <c r="Z1026" s="202"/>
      <c r="AA1026" s="31"/>
      <c r="AB1026" s="34"/>
      <c r="AC1026" s="80"/>
      <c r="AD1026" s="80"/>
      <c r="AE1026" s="80"/>
      <c r="AF1026" s="161"/>
      <c r="AG1026" s="161"/>
      <c r="AH1026" s="161"/>
    </row>
    <row r="1027" spans="1:34" ht="6" customHeight="1" thickBot="1">
      <c r="A1027" s="203"/>
      <c r="B1027" s="98" t="s">
        <v>57</v>
      </c>
      <c r="C1027" s="99"/>
      <c r="D1027" s="100"/>
      <c r="E1027" s="204" t="s">
        <v>58</v>
      </c>
      <c r="F1027" s="92"/>
      <c r="G1027" s="92"/>
      <c r="H1027" s="205"/>
      <c r="I1027" s="98" t="s">
        <v>59</v>
      </c>
      <c r="J1027" s="99"/>
      <c r="K1027" s="100"/>
      <c r="L1027" s="98" t="s">
        <v>60</v>
      </c>
      <c r="M1027" s="207"/>
      <c r="N1027" s="207"/>
      <c r="O1027" s="189"/>
      <c r="P1027" s="149" t="s">
        <v>61</v>
      </c>
      <c r="Q1027" s="150"/>
      <c r="R1027" s="150"/>
      <c r="S1027" s="150"/>
      <c r="T1027" s="150"/>
      <c r="U1027" s="150"/>
      <c r="V1027" s="98" t="s">
        <v>62</v>
      </c>
      <c r="W1027" s="189"/>
      <c r="X1027" s="98" t="s">
        <v>63</v>
      </c>
      <c r="Y1027" s="99"/>
      <c r="Z1027" s="99"/>
      <c r="AA1027" s="99"/>
      <c r="AB1027" s="99"/>
      <c r="AC1027" s="100"/>
      <c r="AD1027" s="98" t="s">
        <v>89</v>
      </c>
      <c r="AE1027" s="99"/>
      <c r="AF1027" s="99"/>
      <c r="AG1027" s="100"/>
      <c r="AH1027" s="169"/>
    </row>
    <row r="1028" spans="1:34" ht="6" customHeight="1" thickBot="1">
      <c r="A1028" s="203"/>
      <c r="B1028" s="101"/>
      <c r="C1028" s="102"/>
      <c r="D1028" s="103"/>
      <c r="E1028" s="89"/>
      <c r="F1028" s="71"/>
      <c r="G1028" s="71"/>
      <c r="H1028" s="206"/>
      <c r="I1028" s="101"/>
      <c r="J1028" s="102"/>
      <c r="K1028" s="103"/>
      <c r="L1028" s="190"/>
      <c r="M1028" s="208"/>
      <c r="N1028" s="208"/>
      <c r="O1028" s="191"/>
      <c r="P1028" s="151"/>
      <c r="Q1028" s="151"/>
      <c r="R1028" s="151"/>
      <c r="S1028" s="151"/>
      <c r="T1028" s="151"/>
      <c r="U1028" s="151"/>
      <c r="V1028" s="190"/>
      <c r="W1028" s="191"/>
      <c r="X1028" s="101"/>
      <c r="Y1028" s="102"/>
      <c r="Z1028" s="102"/>
      <c r="AA1028" s="102"/>
      <c r="AB1028" s="102"/>
      <c r="AC1028" s="103"/>
      <c r="AD1028" s="101"/>
      <c r="AE1028" s="102"/>
      <c r="AF1028" s="102"/>
      <c r="AG1028" s="103"/>
      <c r="AH1028" s="170"/>
    </row>
    <row r="1029" spans="1:34" ht="6" customHeight="1" thickBot="1">
      <c r="A1029" s="203"/>
      <c r="B1029" s="101"/>
      <c r="C1029" s="102"/>
      <c r="D1029" s="103"/>
      <c r="E1029" s="89"/>
      <c r="F1029" s="71"/>
      <c r="G1029" s="71"/>
      <c r="H1029" s="206"/>
      <c r="I1029" s="101"/>
      <c r="J1029" s="102"/>
      <c r="K1029" s="103"/>
      <c r="L1029" s="190"/>
      <c r="M1029" s="208"/>
      <c r="N1029" s="208"/>
      <c r="O1029" s="191"/>
      <c r="P1029" s="152"/>
      <c r="Q1029" s="152"/>
      <c r="R1029" s="152"/>
      <c r="S1029" s="152"/>
      <c r="T1029" s="152"/>
      <c r="U1029" s="152"/>
      <c r="V1029" s="190"/>
      <c r="W1029" s="191"/>
      <c r="X1029" s="101"/>
      <c r="Y1029" s="102"/>
      <c r="Z1029" s="102"/>
      <c r="AA1029" s="102"/>
      <c r="AB1029" s="102"/>
      <c r="AC1029" s="103"/>
      <c r="AD1029" s="101"/>
      <c r="AE1029" s="102"/>
      <c r="AF1029" s="102"/>
      <c r="AG1029" s="103"/>
      <c r="AH1029" s="170"/>
    </row>
    <row r="1030" spans="1:34" ht="6" customHeight="1" thickBot="1">
      <c r="A1030" s="203"/>
      <c r="B1030" s="101"/>
      <c r="C1030" s="102"/>
      <c r="D1030" s="103"/>
      <c r="E1030" s="89"/>
      <c r="F1030" s="71"/>
      <c r="G1030" s="71"/>
      <c r="H1030" s="206"/>
      <c r="I1030" s="101"/>
      <c r="J1030" s="102"/>
      <c r="K1030" s="103"/>
      <c r="L1030" s="190"/>
      <c r="M1030" s="208"/>
      <c r="N1030" s="208"/>
      <c r="O1030" s="191"/>
      <c r="P1030" s="152"/>
      <c r="Q1030" s="152"/>
      <c r="R1030" s="152"/>
      <c r="S1030" s="152"/>
      <c r="T1030" s="152"/>
      <c r="U1030" s="152"/>
      <c r="V1030" s="190"/>
      <c r="W1030" s="191"/>
      <c r="X1030" s="101"/>
      <c r="Y1030" s="102"/>
      <c r="Z1030" s="102"/>
      <c r="AA1030" s="102"/>
      <c r="AB1030" s="102"/>
      <c r="AC1030" s="103"/>
      <c r="AD1030" s="101"/>
      <c r="AE1030" s="102"/>
      <c r="AF1030" s="102"/>
      <c r="AG1030" s="103"/>
      <c r="AH1030" s="170"/>
    </row>
    <row r="1031" spans="1:34" ht="6" customHeight="1" thickBot="1">
      <c r="A1031" s="203"/>
      <c r="B1031" s="101"/>
      <c r="C1031" s="102"/>
      <c r="D1031" s="103"/>
      <c r="E1031" s="89"/>
      <c r="F1031" s="71"/>
      <c r="G1031" s="71"/>
      <c r="H1031" s="206"/>
      <c r="I1031" s="101"/>
      <c r="J1031" s="102"/>
      <c r="K1031" s="103"/>
      <c r="L1031" s="190"/>
      <c r="M1031" s="208"/>
      <c r="N1031" s="208"/>
      <c r="O1031" s="191"/>
      <c r="P1031" s="152"/>
      <c r="Q1031" s="152"/>
      <c r="R1031" s="152"/>
      <c r="S1031" s="152"/>
      <c r="T1031" s="152"/>
      <c r="U1031" s="152"/>
      <c r="V1031" s="190"/>
      <c r="W1031" s="191"/>
      <c r="X1031" s="101"/>
      <c r="Y1031" s="102"/>
      <c r="Z1031" s="102"/>
      <c r="AA1031" s="102"/>
      <c r="AB1031" s="102"/>
      <c r="AC1031" s="103"/>
      <c r="AD1031" s="101"/>
      <c r="AE1031" s="102"/>
      <c r="AF1031" s="102"/>
      <c r="AG1031" s="103"/>
      <c r="AH1031" s="170"/>
    </row>
    <row r="1032" spans="1:34" ht="6" customHeight="1" thickBot="1">
      <c r="A1032" s="203"/>
      <c r="B1032" s="101"/>
      <c r="C1032" s="102"/>
      <c r="D1032" s="103"/>
      <c r="E1032" s="178" t="s">
        <v>21</v>
      </c>
      <c r="F1032" s="179"/>
      <c r="G1032" s="180"/>
      <c r="H1032" s="175" t="s">
        <v>107</v>
      </c>
      <c r="I1032" s="101"/>
      <c r="J1032" s="102"/>
      <c r="K1032" s="103"/>
      <c r="L1032" s="190"/>
      <c r="M1032" s="208"/>
      <c r="N1032" s="208"/>
      <c r="O1032" s="191"/>
      <c r="P1032" s="152"/>
      <c r="Q1032" s="152"/>
      <c r="R1032" s="152"/>
      <c r="S1032" s="152"/>
      <c r="T1032" s="152"/>
      <c r="U1032" s="152"/>
      <c r="V1032" s="190"/>
      <c r="W1032" s="191"/>
      <c r="X1032" s="101"/>
      <c r="Y1032" s="102"/>
      <c r="Z1032" s="102"/>
      <c r="AA1032" s="102"/>
      <c r="AB1032" s="102"/>
      <c r="AC1032" s="103"/>
      <c r="AD1032" s="101"/>
      <c r="AE1032" s="102"/>
      <c r="AF1032" s="102"/>
      <c r="AG1032" s="103"/>
      <c r="AH1032" s="170"/>
    </row>
    <row r="1033" spans="1:34" ht="6" customHeight="1" thickBot="1">
      <c r="A1033" s="203"/>
      <c r="B1033" s="101"/>
      <c r="C1033" s="102"/>
      <c r="D1033" s="103"/>
      <c r="E1033" s="181"/>
      <c r="F1033" s="182"/>
      <c r="G1033" s="183"/>
      <c r="H1033" s="176"/>
      <c r="I1033" s="101"/>
      <c r="J1033" s="102"/>
      <c r="K1033" s="103"/>
      <c r="L1033" s="190"/>
      <c r="M1033" s="208"/>
      <c r="N1033" s="208"/>
      <c r="O1033" s="191"/>
      <c r="P1033" s="152"/>
      <c r="Q1033" s="152"/>
      <c r="R1033" s="152"/>
      <c r="S1033" s="152"/>
      <c r="T1033" s="152"/>
      <c r="U1033" s="152"/>
      <c r="V1033" s="190"/>
      <c r="W1033" s="191"/>
      <c r="X1033" s="101"/>
      <c r="Y1033" s="102"/>
      <c r="Z1033" s="102"/>
      <c r="AA1033" s="102"/>
      <c r="AB1033" s="102"/>
      <c r="AC1033" s="103"/>
      <c r="AD1033" s="101"/>
      <c r="AE1033" s="102"/>
      <c r="AF1033" s="102"/>
      <c r="AG1033" s="103"/>
      <c r="AH1033" s="170"/>
    </row>
    <row r="1034" spans="1:34" ht="6" customHeight="1" thickBot="1">
      <c r="A1034" s="203"/>
      <c r="B1034" s="104"/>
      <c r="C1034" s="105"/>
      <c r="D1034" s="106"/>
      <c r="E1034" s="184"/>
      <c r="F1034" s="185"/>
      <c r="G1034" s="186"/>
      <c r="H1034" s="177"/>
      <c r="I1034" s="104"/>
      <c r="J1034" s="105"/>
      <c r="K1034" s="106"/>
      <c r="L1034" s="209"/>
      <c r="M1034" s="210"/>
      <c r="N1034" s="210"/>
      <c r="O1034" s="211"/>
      <c r="P1034" s="152"/>
      <c r="Q1034" s="152"/>
      <c r="R1034" s="152"/>
      <c r="S1034" s="152"/>
      <c r="T1034" s="152"/>
      <c r="U1034" s="152"/>
      <c r="V1034" s="190"/>
      <c r="W1034" s="191"/>
      <c r="X1034" s="104"/>
      <c r="Y1034" s="105"/>
      <c r="Z1034" s="105"/>
      <c r="AA1034" s="105"/>
      <c r="AB1034" s="105"/>
      <c r="AC1034" s="106"/>
      <c r="AD1034" s="104"/>
      <c r="AE1034" s="105"/>
      <c r="AF1034" s="105"/>
      <c r="AG1034" s="106"/>
      <c r="AH1034" s="171"/>
    </row>
    <row r="1035" spans="1:34" ht="6" customHeight="1" thickBot="1">
      <c r="A1035" s="192" t="s">
        <v>41</v>
      </c>
      <c r="B1035" s="323" t="s">
        <v>102</v>
      </c>
      <c r="C1035" s="326" t="s">
        <v>65</v>
      </c>
      <c r="D1035" s="329" t="s">
        <v>65</v>
      </c>
      <c r="E1035" s="193" t="s">
        <v>108</v>
      </c>
      <c r="F1035" s="196"/>
      <c r="G1035" s="196"/>
      <c r="H1035" s="213"/>
      <c r="I1035" s="323"/>
      <c r="J1035" s="326" t="s">
        <v>64</v>
      </c>
      <c r="K1035" s="329" t="s">
        <v>65</v>
      </c>
      <c r="L1035" s="216" t="s">
        <v>13</v>
      </c>
      <c r="M1035" s="217"/>
      <c r="N1035" s="222" t="s">
        <v>56</v>
      </c>
      <c r="O1035" s="225"/>
      <c r="P1035" s="109" t="s">
        <v>0</v>
      </c>
      <c r="Q1035" s="109" t="s">
        <v>1</v>
      </c>
      <c r="R1035" s="109" t="s">
        <v>2</v>
      </c>
      <c r="S1035" s="109" t="s">
        <v>3</v>
      </c>
      <c r="T1035" s="109" t="s">
        <v>6</v>
      </c>
      <c r="U1035" s="109" t="s">
        <v>7</v>
      </c>
      <c r="V1035" s="130" t="s">
        <v>8</v>
      </c>
      <c r="W1035" s="133">
        <v>1</v>
      </c>
      <c r="X1035" s="91" t="s">
        <v>78</v>
      </c>
      <c r="Y1035" s="92"/>
      <c r="Z1035" s="92"/>
      <c r="AA1035" s="93"/>
      <c r="AB1035" s="36"/>
      <c r="AC1035" s="205" t="s">
        <v>85</v>
      </c>
      <c r="AD1035" s="317" t="s">
        <v>88</v>
      </c>
      <c r="AE1035" s="317"/>
      <c r="AF1035" s="317"/>
      <c r="AG1035" s="318"/>
      <c r="AH1035" s="162" t="s">
        <v>15</v>
      </c>
    </row>
    <row r="1036" spans="1:34" ht="6" customHeight="1" thickBot="1">
      <c r="A1036" s="192"/>
      <c r="B1036" s="324"/>
      <c r="C1036" s="327"/>
      <c r="D1036" s="330"/>
      <c r="E1036" s="194"/>
      <c r="F1036" s="197"/>
      <c r="G1036" s="197"/>
      <c r="H1036" s="214"/>
      <c r="I1036" s="324"/>
      <c r="J1036" s="327"/>
      <c r="K1036" s="330"/>
      <c r="L1036" s="218"/>
      <c r="M1036" s="219"/>
      <c r="N1036" s="223"/>
      <c r="O1036" s="226"/>
      <c r="P1036" s="110"/>
      <c r="Q1036" s="110"/>
      <c r="R1036" s="110"/>
      <c r="S1036" s="110"/>
      <c r="T1036" s="110"/>
      <c r="U1036" s="110"/>
      <c r="V1036" s="131"/>
      <c r="W1036" s="134"/>
      <c r="X1036" s="89"/>
      <c r="Y1036" s="71"/>
      <c r="Z1036" s="71"/>
      <c r="AA1036" s="94"/>
      <c r="AB1036" s="37"/>
      <c r="AC1036" s="206"/>
      <c r="AD1036" s="319"/>
      <c r="AE1036" s="319"/>
      <c r="AF1036" s="319"/>
      <c r="AG1036" s="320"/>
      <c r="AH1036" s="163"/>
    </row>
    <row r="1037" spans="1:34" ht="6" customHeight="1" thickBot="1">
      <c r="A1037" s="192"/>
      <c r="B1037" s="324"/>
      <c r="C1037" s="327"/>
      <c r="D1037" s="330"/>
      <c r="E1037" s="194"/>
      <c r="F1037" s="197"/>
      <c r="G1037" s="197"/>
      <c r="H1037" s="214"/>
      <c r="I1037" s="324"/>
      <c r="J1037" s="327"/>
      <c r="K1037" s="330"/>
      <c r="L1037" s="218"/>
      <c r="M1037" s="219"/>
      <c r="N1037" s="223"/>
      <c r="O1037" s="226"/>
      <c r="P1037" s="116">
        <v>5</v>
      </c>
      <c r="Q1037" s="116">
        <v>4</v>
      </c>
      <c r="R1037" s="116">
        <v>4</v>
      </c>
      <c r="S1037" s="116">
        <v>4</v>
      </c>
      <c r="T1037" s="116">
        <v>4</v>
      </c>
      <c r="U1037" s="116">
        <v>21</v>
      </c>
      <c r="V1037" s="131"/>
      <c r="W1037" s="134"/>
      <c r="X1037" s="89"/>
      <c r="Y1037" s="71"/>
      <c r="Z1037" s="71"/>
      <c r="AA1037" s="94"/>
      <c r="AB1037" s="37"/>
      <c r="AC1037" s="206"/>
      <c r="AD1037" s="319"/>
      <c r="AE1037" s="319"/>
      <c r="AF1037" s="319"/>
      <c r="AG1037" s="320"/>
      <c r="AH1037" s="163"/>
    </row>
    <row r="1038" spans="1:34" ht="6" customHeight="1" thickBot="1">
      <c r="A1038" s="192"/>
      <c r="B1038" s="324"/>
      <c r="C1038" s="327"/>
      <c r="D1038" s="330"/>
      <c r="E1038" s="194"/>
      <c r="F1038" s="197"/>
      <c r="G1038" s="197"/>
      <c r="H1038" s="214"/>
      <c r="I1038" s="324"/>
      <c r="J1038" s="327"/>
      <c r="K1038" s="330"/>
      <c r="L1038" s="220"/>
      <c r="M1038" s="221"/>
      <c r="N1038" s="224"/>
      <c r="O1038" s="227"/>
      <c r="P1038" s="116"/>
      <c r="Q1038" s="116"/>
      <c r="R1038" s="116"/>
      <c r="S1038" s="116"/>
      <c r="T1038" s="116"/>
      <c r="U1038" s="116"/>
      <c r="V1038" s="132"/>
      <c r="W1038" s="135"/>
      <c r="X1038" s="89"/>
      <c r="Y1038" s="71"/>
      <c r="Z1038" s="71"/>
      <c r="AA1038" s="94"/>
      <c r="AB1038" s="37"/>
      <c r="AC1038" s="206"/>
      <c r="AD1038" s="319"/>
      <c r="AE1038" s="319"/>
      <c r="AF1038" s="319"/>
      <c r="AG1038" s="320"/>
      <c r="AH1038" s="163"/>
    </row>
    <row r="1039" spans="1:34" ht="6" customHeight="1" thickBot="1">
      <c r="A1039" s="192"/>
      <c r="B1039" s="324"/>
      <c r="C1039" s="327"/>
      <c r="D1039" s="330"/>
      <c r="E1039" s="194"/>
      <c r="F1039" s="197"/>
      <c r="G1039" s="197"/>
      <c r="H1039" s="214"/>
      <c r="I1039" s="324"/>
      <c r="J1039" s="327"/>
      <c r="K1039" s="330"/>
      <c r="L1039" s="238" t="s">
        <v>14</v>
      </c>
      <c r="M1039" s="239"/>
      <c r="N1039" s="239"/>
      <c r="O1039" s="240"/>
      <c r="P1039" s="116"/>
      <c r="Q1039" s="116"/>
      <c r="R1039" s="116"/>
      <c r="S1039" s="116"/>
      <c r="T1039" s="116"/>
      <c r="U1039" s="116"/>
      <c r="V1039" s="247" t="s">
        <v>9</v>
      </c>
      <c r="W1039" s="155">
        <v>0</v>
      </c>
      <c r="X1039" s="89"/>
      <c r="Y1039" s="71"/>
      <c r="Z1039" s="71"/>
      <c r="AA1039" s="94"/>
      <c r="AB1039" s="37"/>
      <c r="AC1039" s="206"/>
      <c r="AD1039" s="319"/>
      <c r="AE1039" s="319"/>
      <c r="AF1039" s="319"/>
      <c r="AG1039" s="320"/>
      <c r="AH1039" s="172" t="s">
        <v>15</v>
      </c>
    </row>
    <row r="1040" spans="1:34" ht="6" customHeight="1" thickBot="1">
      <c r="A1040" s="192"/>
      <c r="B1040" s="324"/>
      <c r="C1040" s="327"/>
      <c r="D1040" s="330"/>
      <c r="E1040" s="194"/>
      <c r="F1040" s="197"/>
      <c r="G1040" s="197"/>
      <c r="H1040" s="214"/>
      <c r="I1040" s="324"/>
      <c r="J1040" s="327"/>
      <c r="K1040" s="330"/>
      <c r="L1040" s="241"/>
      <c r="M1040" s="242"/>
      <c r="N1040" s="242"/>
      <c r="O1040" s="243"/>
      <c r="P1040" s="117"/>
      <c r="Q1040" s="117"/>
      <c r="R1040" s="117"/>
      <c r="S1040" s="117"/>
      <c r="T1040" s="117"/>
      <c r="U1040" s="117"/>
      <c r="V1040" s="131"/>
      <c r="W1040" s="134"/>
      <c r="X1040" s="89"/>
      <c r="Y1040" s="71"/>
      <c r="Z1040" s="71"/>
      <c r="AA1040" s="95"/>
      <c r="AB1040" s="38"/>
      <c r="AC1040" s="206"/>
      <c r="AD1040" s="319"/>
      <c r="AE1040" s="319"/>
      <c r="AF1040" s="319"/>
      <c r="AG1040" s="320"/>
      <c r="AH1040" s="173"/>
    </row>
    <row r="1041" spans="1:34" ht="6" customHeight="1" thickBot="1">
      <c r="A1041" s="192"/>
      <c r="B1041" s="324"/>
      <c r="C1041" s="327"/>
      <c r="D1041" s="330"/>
      <c r="E1041" s="194"/>
      <c r="F1041" s="197"/>
      <c r="G1041" s="197"/>
      <c r="H1041" s="214"/>
      <c r="I1041" s="324"/>
      <c r="J1041" s="327"/>
      <c r="K1041" s="330"/>
      <c r="L1041" s="241"/>
      <c r="M1041" s="242"/>
      <c r="N1041" s="242"/>
      <c r="O1041" s="243"/>
      <c r="P1041" s="231" t="s">
        <v>4</v>
      </c>
      <c r="Q1041" s="231" t="s">
        <v>5</v>
      </c>
      <c r="R1041" s="231" t="s">
        <v>11</v>
      </c>
      <c r="S1041" s="231" t="s">
        <v>12</v>
      </c>
      <c r="T1041" s="232" t="s">
        <v>15</v>
      </c>
      <c r="U1041" s="233"/>
      <c r="V1041" s="131"/>
      <c r="W1041" s="134"/>
      <c r="X1041" s="89" t="s">
        <v>86</v>
      </c>
      <c r="Y1041" s="71"/>
      <c r="Z1041" s="71"/>
      <c r="AA1041" s="96"/>
      <c r="AB1041" s="42"/>
      <c r="AC1041" s="73"/>
      <c r="AD1041" s="319"/>
      <c r="AE1041" s="319"/>
      <c r="AF1041" s="319"/>
      <c r="AG1041" s="320"/>
      <c r="AH1041" s="173"/>
    </row>
    <row r="1042" spans="1:34" ht="6" customHeight="1" thickBot="1">
      <c r="A1042" s="192"/>
      <c r="B1042" s="324"/>
      <c r="C1042" s="327"/>
      <c r="D1042" s="330"/>
      <c r="E1042" s="194"/>
      <c r="F1042" s="197"/>
      <c r="G1042" s="197"/>
      <c r="H1042" s="214"/>
      <c r="I1042" s="324"/>
      <c r="J1042" s="327"/>
      <c r="K1042" s="330"/>
      <c r="L1042" s="241"/>
      <c r="M1042" s="242"/>
      <c r="N1042" s="242"/>
      <c r="O1042" s="243"/>
      <c r="P1042" s="110"/>
      <c r="Q1042" s="110"/>
      <c r="R1042" s="110"/>
      <c r="S1042" s="110"/>
      <c r="T1042" s="234"/>
      <c r="U1042" s="235"/>
      <c r="V1042" s="248"/>
      <c r="W1042" s="156"/>
      <c r="X1042" s="89"/>
      <c r="Y1042" s="71"/>
      <c r="Z1042" s="71"/>
      <c r="AA1042" s="94"/>
      <c r="AB1042" s="37"/>
      <c r="AC1042" s="73"/>
      <c r="AD1042" s="319"/>
      <c r="AE1042" s="319"/>
      <c r="AF1042" s="319"/>
      <c r="AG1042" s="320"/>
      <c r="AH1042" s="230"/>
    </row>
    <row r="1043" spans="1:34" ht="6" customHeight="1" thickBot="1">
      <c r="A1043" s="192"/>
      <c r="B1043" s="324"/>
      <c r="C1043" s="327"/>
      <c r="D1043" s="330"/>
      <c r="E1043" s="194"/>
      <c r="F1043" s="197"/>
      <c r="G1043" s="197"/>
      <c r="H1043" s="214"/>
      <c r="I1043" s="324"/>
      <c r="J1043" s="327"/>
      <c r="K1043" s="330"/>
      <c r="L1043" s="241"/>
      <c r="M1043" s="242"/>
      <c r="N1043" s="242"/>
      <c r="O1043" s="243"/>
      <c r="P1043" s="116">
        <v>4</v>
      </c>
      <c r="Q1043" s="116">
        <v>5</v>
      </c>
      <c r="R1043" s="116">
        <v>4</v>
      </c>
      <c r="S1043" s="116">
        <v>5</v>
      </c>
      <c r="T1043" s="234"/>
      <c r="U1043" s="235"/>
      <c r="V1043" s="228" t="s">
        <v>10</v>
      </c>
      <c r="W1043" s="157">
        <v>2</v>
      </c>
      <c r="X1043" s="89"/>
      <c r="Y1043" s="71"/>
      <c r="Z1043" s="71"/>
      <c r="AA1043" s="94"/>
      <c r="AB1043" s="37"/>
      <c r="AC1043" s="73"/>
      <c r="AD1043" s="319"/>
      <c r="AE1043" s="319"/>
      <c r="AF1043" s="319"/>
      <c r="AG1043" s="320"/>
      <c r="AH1043" s="172" t="s">
        <v>15</v>
      </c>
    </row>
    <row r="1044" spans="1:34" ht="6" customHeight="1" thickBot="1">
      <c r="A1044" s="192"/>
      <c r="B1044" s="324"/>
      <c r="C1044" s="327"/>
      <c r="D1044" s="330"/>
      <c r="E1044" s="194"/>
      <c r="F1044" s="197"/>
      <c r="G1044" s="197"/>
      <c r="H1044" s="214"/>
      <c r="I1044" s="324"/>
      <c r="J1044" s="327"/>
      <c r="K1044" s="330"/>
      <c r="L1044" s="241"/>
      <c r="M1044" s="242"/>
      <c r="N1044" s="242"/>
      <c r="O1044" s="243"/>
      <c r="P1044" s="116"/>
      <c r="Q1044" s="116"/>
      <c r="R1044" s="116"/>
      <c r="S1044" s="116"/>
      <c r="T1044" s="234"/>
      <c r="U1044" s="235"/>
      <c r="V1044" s="131"/>
      <c r="W1044" s="134"/>
      <c r="X1044" s="89"/>
      <c r="Y1044" s="71"/>
      <c r="Z1044" s="71"/>
      <c r="AA1044" s="94"/>
      <c r="AB1044" s="37"/>
      <c r="AC1044" s="73"/>
      <c r="AD1044" s="319"/>
      <c r="AE1044" s="319"/>
      <c r="AF1044" s="319"/>
      <c r="AG1044" s="320"/>
      <c r="AH1044" s="173"/>
    </row>
    <row r="1045" spans="1:34" ht="6" customHeight="1" thickBot="1">
      <c r="A1045" s="192"/>
      <c r="B1045" s="324"/>
      <c r="C1045" s="327"/>
      <c r="D1045" s="330"/>
      <c r="E1045" s="194"/>
      <c r="F1045" s="197"/>
      <c r="G1045" s="197"/>
      <c r="H1045" s="214"/>
      <c r="I1045" s="324"/>
      <c r="J1045" s="327"/>
      <c r="K1045" s="330"/>
      <c r="L1045" s="241"/>
      <c r="M1045" s="242"/>
      <c r="N1045" s="242"/>
      <c r="O1045" s="243"/>
      <c r="P1045" s="116"/>
      <c r="Q1045" s="116"/>
      <c r="R1045" s="116"/>
      <c r="S1045" s="116"/>
      <c r="T1045" s="234"/>
      <c r="U1045" s="235"/>
      <c r="V1045" s="131"/>
      <c r="W1045" s="134"/>
      <c r="X1045" s="89"/>
      <c r="Y1045" s="71"/>
      <c r="Z1045" s="71"/>
      <c r="AA1045" s="94"/>
      <c r="AB1045" s="37"/>
      <c r="AC1045" s="73"/>
      <c r="AD1045" s="319"/>
      <c r="AE1045" s="319"/>
      <c r="AF1045" s="319"/>
      <c r="AG1045" s="320"/>
      <c r="AH1045" s="173"/>
    </row>
    <row r="1046" spans="1:34" ht="6" customHeight="1" thickBot="1">
      <c r="A1046" s="192"/>
      <c r="B1046" s="325"/>
      <c r="C1046" s="328"/>
      <c r="D1046" s="331"/>
      <c r="E1046" s="195"/>
      <c r="F1046" s="198"/>
      <c r="G1046" s="198"/>
      <c r="H1046" s="215"/>
      <c r="I1046" s="325"/>
      <c r="J1046" s="328"/>
      <c r="K1046" s="331"/>
      <c r="L1046" s="244"/>
      <c r="M1046" s="245"/>
      <c r="N1046" s="245"/>
      <c r="O1046" s="246"/>
      <c r="P1046" s="212"/>
      <c r="Q1046" s="212"/>
      <c r="R1046" s="212"/>
      <c r="S1046" s="212"/>
      <c r="T1046" s="236"/>
      <c r="U1046" s="237"/>
      <c r="V1046" s="229"/>
      <c r="W1046" s="158"/>
      <c r="X1046" s="90"/>
      <c r="Y1046" s="72"/>
      <c r="Z1046" s="72"/>
      <c r="AA1046" s="97"/>
      <c r="AB1046" s="43"/>
      <c r="AC1046" s="74"/>
      <c r="AD1046" s="321"/>
      <c r="AE1046" s="321"/>
      <c r="AF1046" s="321"/>
      <c r="AG1046" s="322"/>
      <c r="AH1046" s="174"/>
    </row>
    <row r="1047" spans="1:34" ht="6" customHeight="1" thickBot="1">
      <c r="A1047" s="249">
        <v>56</v>
      </c>
      <c r="B1047" s="293" t="str">
        <f>IF(VLOOKUP(A1047,入力シート❷!A:B,2,FALSE)="ハイパーコース","ハイパー","")</f>
        <v/>
      </c>
      <c r="C1047" s="296" t="str">
        <f>IF(VLOOKUP(A1047,入力シート❷!A:B,2,FALSE)="アドバンストコース","アドバンスト","")</f>
        <v/>
      </c>
      <c r="D1047" s="299" t="str">
        <f>IF(VLOOKUP(A1047,入力シート❷!A:B,2,FALSE)="アグレッシブコース","アグレッシブ","")</f>
        <v/>
      </c>
      <c r="E1047" s="250" t="str">
        <f>IF(VLOOKUP(A1047,入力シート❷!A:C,3,FALSE)="A推薦(単願)","A推薦","")</f>
        <v/>
      </c>
      <c r="F1047" s="253" t="str">
        <f>IF(VLOOKUP(A1047,入力シート❷!A:C,3,FALSE)="B推薦(併願)","B推薦","")</f>
        <v/>
      </c>
      <c r="G1047" s="253" t="str">
        <f>IF(VLOOKUP(A1047,入力シート❷!A:C,3,FALSE)="C推薦(第一志望)","C推薦","")</f>
        <v/>
      </c>
      <c r="H1047" s="256" t="str">
        <f>IF(VLOOKUP(A1047,入力シート❷!A:C,3,FALSE)="併願優遇","併願優遇","")</f>
        <v/>
      </c>
      <c r="I1047" s="293" t="str">
        <f>IF(VLOOKUP(A1047,入力シート❷!A:D,4,FALSE)="学業特待Ⅰ","学業特待Ⅰ","")</f>
        <v/>
      </c>
      <c r="J1047" s="296" t="str">
        <f>IF(VLOOKUP(A1047,入力シート❷!A:D,4,FALSE)="学業特待Ⅱ","学業特待Ⅱ","")</f>
        <v/>
      </c>
      <c r="K1047" s="299" t="str">
        <f>IF(VLOOKUP(A1047,入力シート❷!A:D,4,FALSE)="学業特待Ⅲ","学業特待Ⅲ","")</f>
        <v/>
      </c>
      <c r="L1047" s="277" t="str">
        <f>IF(OR(VLOOKUP(A1047,入力シート❷!A:I,7,FALSE)="",VLOOKUP(A1047,入力シート❷!A:I,8,FALSE)=""),"入力シート❷に入力してください",VLOOKUP(A1047,入力シート❷!A:I,7,FALSE)&amp;"　"&amp;VLOOKUP(A1047,入力シート❷!A:I,8,FALSE))</f>
        <v>入力シート❷に入力してください</v>
      </c>
      <c r="M1047" s="278"/>
      <c r="N1047" s="268" t="str">
        <f>IF(VLOOKUP(A1047,入力シート❷!A:I,9,FALSE)="","",IF(VLOOKUP(A1047,入力シート❷!A:I,9,FALSE)="女","",VLOOKUP(A1047,入力シート❷!A:I,9,FALSE)))</f>
        <v/>
      </c>
      <c r="O1047" s="271" t="str">
        <f>IF(VLOOKUP(A1047,入力シート❷!A:I,9,FALSE)="","",IF(VLOOKUP(A1047,入力シート❷!A:I,9,FALSE)="男","",VLOOKUP(A1047,入力シート❷!A:I,9,FALSE)))</f>
        <v/>
      </c>
      <c r="P1047" s="159" t="s">
        <v>0</v>
      </c>
      <c r="Q1047" s="159" t="s">
        <v>1</v>
      </c>
      <c r="R1047" s="159" t="s">
        <v>2</v>
      </c>
      <c r="S1047" s="159" t="s">
        <v>3</v>
      </c>
      <c r="T1047" s="159" t="s">
        <v>6</v>
      </c>
      <c r="U1047" s="159" t="s">
        <v>7</v>
      </c>
      <c r="V1047" s="153" t="s">
        <v>8</v>
      </c>
      <c r="W1047" s="138" t="str">
        <f>IF(VLOOKUP(A1047,入力シート❷!A:U,19,FALSE)="","",VLOOKUP(A1047,入力シート❷!A:U,19,FALSE))</f>
        <v/>
      </c>
      <c r="X1047" s="87" t="str">
        <f>IF(VLOOKUP(A1047,入力シート❷!A:AF,22,FALSE)="","",VLOOKUP(A1047,入力シート❷!A:AF,22,FALSE))</f>
        <v/>
      </c>
      <c r="Y1047" s="66" t="str">
        <f>IF(VLOOKUP(A1047,入力シート❷!A:AF,23,FALSE)="","",VLOOKUP(A1047,入力シート❷!A:AF,23,FALSE))</f>
        <v/>
      </c>
      <c r="Z1047" s="66" t="str">
        <f>IF(VLOOKUP(A1047,入力シート❷!A:AF,24,FALSE)="","",VLOOKUP(A1047,入力シート❷!A:AF,24,FALSE))</f>
        <v/>
      </c>
      <c r="AA1047" s="66" t="str">
        <f>IF(VLOOKUP(A1047,入力シート❷!A:AF,25,FALSE)="","",VLOOKUP(A1047,入力シート❷!A:AF,25,FALSE))</f>
        <v/>
      </c>
      <c r="AB1047" s="66" t="str">
        <f>IF(VLOOKUP(A1047,入力シート❷!A:AF,26,FALSE)="","",VLOOKUP(A1047,入力シート❷!A:AF,26,FALSE))</f>
        <v/>
      </c>
      <c r="AC1047" s="77" t="str">
        <f>IF(VLOOKUP(A1047,入力シート❷!A:AF,27,FALSE)="","",VLOOKUP(A1047,入力シート❷!A:AF,27,FALSE))</f>
        <v/>
      </c>
      <c r="AD1047" s="81" t="str">
        <f>IF(VLOOKUP(A1047,入力シート❷!A:AG,33,FALSE)="","必要な場合、入力シート❷に入力してください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必要な場合、入力シート❷に入力してください",VLOOKUP(A1047,入力シート❷!A:AG,33,FALSE))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47" s="81"/>
      <c r="AF1047" s="81"/>
      <c r="AG1047" s="82"/>
      <c r="AH1047" s="164" t="s">
        <v>15</v>
      </c>
    </row>
    <row r="1048" spans="1:34" ht="6" customHeight="1" thickBot="1">
      <c r="A1048" s="249"/>
      <c r="B1048" s="294"/>
      <c r="C1048" s="297"/>
      <c r="D1048" s="300"/>
      <c r="E1048" s="251"/>
      <c r="F1048" s="254"/>
      <c r="G1048" s="254"/>
      <c r="H1048" s="257"/>
      <c r="I1048" s="294"/>
      <c r="J1048" s="297"/>
      <c r="K1048" s="300"/>
      <c r="L1048" s="279"/>
      <c r="M1048" s="280"/>
      <c r="N1048" s="269"/>
      <c r="O1048" s="272"/>
      <c r="P1048" s="115"/>
      <c r="Q1048" s="115"/>
      <c r="R1048" s="115"/>
      <c r="S1048" s="115"/>
      <c r="T1048" s="115"/>
      <c r="U1048" s="115"/>
      <c r="V1048" s="124"/>
      <c r="W1048" s="121"/>
      <c r="X1048" s="75"/>
      <c r="Y1048" s="67"/>
      <c r="Z1048" s="67"/>
      <c r="AA1048" s="67"/>
      <c r="AB1048" s="67"/>
      <c r="AC1048" s="78"/>
      <c r="AD1048" s="83"/>
      <c r="AE1048" s="83"/>
      <c r="AF1048" s="83"/>
      <c r="AG1048" s="84"/>
      <c r="AH1048" s="165"/>
    </row>
    <row r="1049" spans="1:34" ht="6" customHeight="1" thickBot="1">
      <c r="A1049" s="249"/>
      <c r="B1049" s="294"/>
      <c r="C1049" s="297"/>
      <c r="D1049" s="300"/>
      <c r="E1049" s="251"/>
      <c r="F1049" s="254"/>
      <c r="G1049" s="254"/>
      <c r="H1049" s="257"/>
      <c r="I1049" s="294"/>
      <c r="J1049" s="297"/>
      <c r="K1049" s="300"/>
      <c r="L1049" s="279"/>
      <c r="M1049" s="280"/>
      <c r="N1049" s="269"/>
      <c r="O1049" s="272"/>
      <c r="P1049" s="107" t="str">
        <f>IF(VLOOKUP(A1047,入力シート❷!A:U,10,FALSE)="","",VLOOKUP(A1047,入力シート❷!A:U,10,FALSE))</f>
        <v/>
      </c>
      <c r="Q1049" s="107" t="str">
        <f>IF(VLOOKUP(A1047,入力シート❷!A:U,11,FALSE)="","",VLOOKUP(A1047,入力シート❷!A:U,11,FALSE))</f>
        <v/>
      </c>
      <c r="R1049" s="107" t="str">
        <f>IF(VLOOKUP(A1047,入力シート❷!A:U,12,FALSE)="","",VLOOKUP(A1047,入力シート❷!A:U,12,FALSE))</f>
        <v/>
      </c>
      <c r="S1049" s="107" t="str">
        <f>IF(VLOOKUP(A1047,入力シート❷!A:U,13,FALSE)="","",VLOOKUP(A1047,入力シート❷!A:U,13,FALSE))</f>
        <v/>
      </c>
      <c r="T1049" s="107" t="str">
        <f>IF(VLOOKUP(A1047,入力シート❷!A:U,18,FALSE)="","",VLOOKUP(A1047,入力シート❷!A:U,18,FALSE))</f>
        <v/>
      </c>
      <c r="U1049" s="107" t="str">
        <f>IF(SUM(P1049:T1049)=0,"",SUM(P1049:T1049))</f>
        <v/>
      </c>
      <c r="V1049" s="124"/>
      <c r="W1049" s="121"/>
      <c r="X1049" s="75"/>
      <c r="Y1049" s="67"/>
      <c r="Z1049" s="67"/>
      <c r="AA1049" s="67"/>
      <c r="AB1049" s="67"/>
      <c r="AC1049" s="78"/>
      <c r="AD1049" s="83"/>
      <c r="AE1049" s="83"/>
      <c r="AF1049" s="83"/>
      <c r="AG1049" s="84"/>
      <c r="AH1049" s="165"/>
    </row>
    <row r="1050" spans="1:34" ht="6" customHeight="1" thickBot="1">
      <c r="A1050" s="249"/>
      <c r="B1050" s="294"/>
      <c r="C1050" s="297"/>
      <c r="D1050" s="300"/>
      <c r="E1050" s="251"/>
      <c r="F1050" s="254"/>
      <c r="G1050" s="254"/>
      <c r="H1050" s="257"/>
      <c r="I1050" s="294"/>
      <c r="J1050" s="297"/>
      <c r="K1050" s="300"/>
      <c r="L1050" s="281"/>
      <c r="M1050" s="282"/>
      <c r="N1050" s="270"/>
      <c r="O1050" s="273"/>
      <c r="P1050" s="107"/>
      <c r="Q1050" s="107"/>
      <c r="R1050" s="107"/>
      <c r="S1050" s="107"/>
      <c r="T1050" s="107"/>
      <c r="U1050" s="107"/>
      <c r="V1050" s="154"/>
      <c r="W1050" s="139"/>
      <c r="X1050" s="75"/>
      <c r="Y1050" s="67"/>
      <c r="Z1050" s="67"/>
      <c r="AA1050" s="67"/>
      <c r="AB1050" s="67"/>
      <c r="AC1050" s="78"/>
      <c r="AD1050" s="83"/>
      <c r="AE1050" s="83"/>
      <c r="AF1050" s="83"/>
      <c r="AG1050" s="84"/>
      <c r="AH1050" s="166"/>
    </row>
    <row r="1051" spans="1:34" ht="6" customHeight="1" thickBot="1">
      <c r="A1051" s="249"/>
      <c r="B1051" s="294"/>
      <c r="C1051" s="297"/>
      <c r="D1051" s="300"/>
      <c r="E1051" s="251"/>
      <c r="F1051" s="254"/>
      <c r="G1051" s="254"/>
      <c r="H1051" s="257"/>
      <c r="I1051" s="294"/>
      <c r="J1051" s="297"/>
      <c r="K1051" s="300"/>
      <c r="L1051" s="259" t="str">
        <f>IF(OR(VLOOKUP(A1047,入力シート❷!A:I,5,FALSE)="",VLOOKUP(A1047,入力シート❷!A:I,6,FALSE)=""),"入力シート❷に入力してください",VLOOKUP(A1047,入力シート❷!A:I,5,FALSE)&amp;"　"&amp;VLOOKUP(A1047,入力シート❷!A:I,6,FALSE))</f>
        <v>入力シート❷に入力してください</v>
      </c>
      <c r="M1051" s="260"/>
      <c r="N1051" s="260"/>
      <c r="O1051" s="261"/>
      <c r="P1051" s="107"/>
      <c r="Q1051" s="107"/>
      <c r="R1051" s="107"/>
      <c r="S1051" s="107"/>
      <c r="T1051" s="107"/>
      <c r="U1051" s="107"/>
      <c r="V1051" s="136" t="s">
        <v>9</v>
      </c>
      <c r="W1051" s="128" t="str">
        <f>IF(VLOOKUP(A1047,入力シート❷!A:U,20,FALSE)="","",VLOOKUP(A1047,入力シート❷!A:U,20,FALSE))</f>
        <v/>
      </c>
      <c r="X1051" s="75"/>
      <c r="Y1051" s="67"/>
      <c r="Z1051" s="67"/>
      <c r="AA1051" s="67"/>
      <c r="AB1051" s="67"/>
      <c r="AC1051" s="78"/>
      <c r="AD1051" s="83"/>
      <c r="AE1051" s="83"/>
      <c r="AF1051" s="83"/>
      <c r="AG1051" s="84"/>
      <c r="AH1051" s="167" t="s">
        <v>15</v>
      </c>
    </row>
    <row r="1052" spans="1:34" ht="6" customHeight="1" thickBot="1">
      <c r="A1052" s="249"/>
      <c r="B1052" s="294"/>
      <c r="C1052" s="297"/>
      <c r="D1052" s="300"/>
      <c r="E1052" s="251"/>
      <c r="F1052" s="254"/>
      <c r="G1052" s="254"/>
      <c r="H1052" s="257"/>
      <c r="I1052" s="294"/>
      <c r="J1052" s="297"/>
      <c r="K1052" s="300"/>
      <c r="L1052" s="262"/>
      <c r="M1052" s="263"/>
      <c r="N1052" s="263"/>
      <c r="O1052" s="264"/>
      <c r="P1052" s="113"/>
      <c r="Q1052" s="113"/>
      <c r="R1052" s="113"/>
      <c r="S1052" s="113"/>
      <c r="T1052" s="113"/>
      <c r="U1052" s="113"/>
      <c r="V1052" s="124"/>
      <c r="W1052" s="121"/>
      <c r="X1052" s="75"/>
      <c r="Y1052" s="67"/>
      <c r="Z1052" s="67"/>
      <c r="AA1052" s="67"/>
      <c r="AB1052" s="67"/>
      <c r="AC1052" s="78"/>
      <c r="AD1052" s="83"/>
      <c r="AE1052" s="83"/>
      <c r="AF1052" s="83"/>
      <c r="AG1052" s="84"/>
      <c r="AH1052" s="165"/>
    </row>
    <row r="1053" spans="1:34" ht="6" customHeight="1" thickBot="1">
      <c r="A1053" s="249"/>
      <c r="B1053" s="294"/>
      <c r="C1053" s="297"/>
      <c r="D1053" s="300"/>
      <c r="E1053" s="251"/>
      <c r="F1053" s="254"/>
      <c r="G1053" s="254"/>
      <c r="H1053" s="257"/>
      <c r="I1053" s="294"/>
      <c r="J1053" s="297"/>
      <c r="K1053" s="300"/>
      <c r="L1053" s="262"/>
      <c r="M1053" s="263"/>
      <c r="N1053" s="263"/>
      <c r="O1053" s="264"/>
      <c r="P1053" s="114" t="s">
        <v>4</v>
      </c>
      <c r="Q1053" s="114" t="s">
        <v>5</v>
      </c>
      <c r="R1053" s="114" t="s">
        <v>11</v>
      </c>
      <c r="S1053" s="114" t="s">
        <v>12</v>
      </c>
      <c r="T1053" s="126" t="s">
        <v>15</v>
      </c>
      <c r="U1053" s="16"/>
      <c r="V1053" s="124"/>
      <c r="W1053" s="121"/>
      <c r="X1053" s="75" t="str">
        <f>IF(VLOOKUP(A1047,入力シート❷!A:AF,28,FALSE)="","",VLOOKUP(A1047,入力シート❷!A:AF,28,FALSE))</f>
        <v/>
      </c>
      <c r="Y1053" s="67" t="str">
        <f>IF(VLOOKUP(A1047,入力シート❷!A:AF,29,FALSE)="","",VLOOKUP(A1047,入力シート❷!A:AF,29,FALSE))</f>
        <v/>
      </c>
      <c r="Z1053" s="67" t="str">
        <f>IF(VLOOKUP(A1047,入力シート❷!A:AF,30,FALSE)="","",VLOOKUP(A1047,入力シート❷!A:AF,30,FALSE))</f>
        <v/>
      </c>
      <c r="AA1053" s="67" t="str">
        <f>IF(VLOOKUP(A1047,入力シート❷!A:AF,31,FALSE)="","",VLOOKUP(A1047,入力シート❷!A:AF,31,FALSE))</f>
        <v/>
      </c>
      <c r="AB1053" s="67" t="str">
        <f>IF(VLOOKUP(A1047,入力シート❷!A:AF,32,FALSE)="","",VLOOKUP(A1047,入力シート❷!A:AF,32,FALSE))</f>
        <v/>
      </c>
      <c r="AC1053" s="69"/>
      <c r="AD1053" s="83"/>
      <c r="AE1053" s="83"/>
      <c r="AF1053" s="83"/>
      <c r="AG1053" s="84"/>
      <c r="AH1053" s="165"/>
    </row>
    <row r="1054" spans="1:34" ht="6" customHeight="1" thickBot="1">
      <c r="A1054" s="249"/>
      <c r="B1054" s="294"/>
      <c r="C1054" s="297"/>
      <c r="D1054" s="300"/>
      <c r="E1054" s="251"/>
      <c r="F1054" s="254"/>
      <c r="G1054" s="254"/>
      <c r="H1054" s="257"/>
      <c r="I1054" s="294"/>
      <c r="J1054" s="297"/>
      <c r="K1054" s="300"/>
      <c r="L1054" s="262"/>
      <c r="M1054" s="263"/>
      <c r="N1054" s="263"/>
      <c r="O1054" s="264"/>
      <c r="P1054" s="115"/>
      <c r="Q1054" s="115"/>
      <c r="R1054" s="115"/>
      <c r="S1054" s="115"/>
      <c r="T1054" s="127"/>
      <c r="U1054" s="17"/>
      <c r="V1054" s="137"/>
      <c r="W1054" s="129"/>
      <c r="X1054" s="75"/>
      <c r="Y1054" s="67"/>
      <c r="Z1054" s="67"/>
      <c r="AA1054" s="67"/>
      <c r="AB1054" s="67"/>
      <c r="AC1054" s="69"/>
      <c r="AD1054" s="83"/>
      <c r="AE1054" s="83"/>
      <c r="AF1054" s="83"/>
      <c r="AG1054" s="84"/>
      <c r="AH1054" s="166"/>
    </row>
    <row r="1055" spans="1:34" ht="6" customHeight="1" thickBot="1">
      <c r="A1055" s="249"/>
      <c r="B1055" s="294"/>
      <c r="C1055" s="297"/>
      <c r="D1055" s="300"/>
      <c r="E1055" s="251"/>
      <c r="F1055" s="254"/>
      <c r="G1055" s="254"/>
      <c r="H1055" s="257"/>
      <c r="I1055" s="294"/>
      <c r="J1055" s="297"/>
      <c r="K1055" s="300"/>
      <c r="L1055" s="262"/>
      <c r="M1055" s="263"/>
      <c r="N1055" s="263"/>
      <c r="O1055" s="264"/>
      <c r="P1055" s="107" t="str">
        <f>IF(VLOOKUP(A1047,入力シート❷!A:U,14,FALSE)="","",VLOOKUP(A1047,入力シート❷!A:U,14,FALSE))</f>
        <v/>
      </c>
      <c r="Q1055" s="107" t="str">
        <f>IF(VLOOKUP(A1047,入力シート❷!A:U,15,FALSE)="","",VLOOKUP(A1047,入力シート❷!A:U,15,FALSE))</f>
        <v/>
      </c>
      <c r="R1055" s="107" t="str">
        <f>IF(VLOOKUP(A1047,入力シート❷!A:U,16,FALSE)="","",VLOOKUP(A1047,入力シート❷!A:U,16,FALSE))</f>
        <v/>
      </c>
      <c r="S1055" s="107" t="str">
        <f>IF(VLOOKUP(A1047,入力シート❷!A:U,17,FALSE)="","",VLOOKUP(A1047,入力シート❷!A:U,17,FALSE))</f>
        <v/>
      </c>
      <c r="T1055" s="127"/>
      <c r="U1055" s="17"/>
      <c r="V1055" s="123" t="s">
        <v>10</v>
      </c>
      <c r="W1055" s="120" t="str">
        <f>IF(VLOOKUP(A1047,入力シート❷!A:U,21,FALSE)="","",VLOOKUP(A1047,入力シート❷!A:U,21,FALSE))</f>
        <v/>
      </c>
      <c r="X1055" s="75"/>
      <c r="Y1055" s="67"/>
      <c r="Z1055" s="67"/>
      <c r="AA1055" s="67"/>
      <c r="AB1055" s="67"/>
      <c r="AC1055" s="69"/>
      <c r="AD1055" s="83"/>
      <c r="AE1055" s="83"/>
      <c r="AF1055" s="83"/>
      <c r="AG1055" s="84"/>
      <c r="AH1055" s="167" t="s">
        <v>15</v>
      </c>
    </row>
    <row r="1056" spans="1:34" ht="6" customHeight="1" thickBot="1">
      <c r="A1056" s="249"/>
      <c r="B1056" s="294"/>
      <c r="C1056" s="297"/>
      <c r="D1056" s="300"/>
      <c r="E1056" s="251"/>
      <c r="F1056" s="254"/>
      <c r="G1056" s="254"/>
      <c r="H1056" s="257"/>
      <c r="I1056" s="294"/>
      <c r="J1056" s="297"/>
      <c r="K1056" s="300"/>
      <c r="L1056" s="262"/>
      <c r="M1056" s="263"/>
      <c r="N1056" s="263"/>
      <c r="O1056" s="264"/>
      <c r="P1056" s="107"/>
      <c r="Q1056" s="107"/>
      <c r="R1056" s="107"/>
      <c r="S1056" s="107"/>
      <c r="T1056" s="111" t="str">
        <f>VLOOKUP(A1047,■■■!A:BN,66)</f>
        <v/>
      </c>
      <c r="U1056" s="118">
        <f>VLOOKUP(A1047,■■■!A:BA,53)</f>
        <v>0</v>
      </c>
      <c r="V1056" s="124"/>
      <c r="W1056" s="121"/>
      <c r="X1056" s="75"/>
      <c r="Y1056" s="67"/>
      <c r="Z1056" s="67"/>
      <c r="AA1056" s="67"/>
      <c r="AB1056" s="67"/>
      <c r="AC1056" s="69"/>
      <c r="AD1056" s="83"/>
      <c r="AE1056" s="83"/>
      <c r="AF1056" s="83"/>
      <c r="AG1056" s="84"/>
      <c r="AH1056" s="165"/>
    </row>
    <row r="1057" spans="1:34" ht="6" customHeight="1" thickBot="1">
      <c r="A1057" s="249"/>
      <c r="B1057" s="294"/>
      <c r="C1057" s="297"/>
      <c r="D1057" s="300"/>
      <c r="E1057" s="251"/>
      <c r="F1057" s="254"/>
      <c r="G1057" s="254"/>
      <c r="H1057" s="257"/>
      <c r="I1057" s="294"/>
      <c r="J1057" s="297"/>
      <c r="K1057" s="300"/>
      <c r="L1057" s="262"/>
      <c r="M1057" s="263"/>
      <c r="N1057" s="263"/>
      <c r="O1057" s="264"/>
      <c r="P1057" s="107"/>
      <c r="Q1057" s="107"/>
      <c r="R1057" s="107"/>
      <c r="S1057" s="107"/>
      <c r="T1057" s="111"/>
      <c r="U1057" s="118"/>
      <c r="V1057" s="124"/>
      <c r="W1057" s="121"/>
      <c r="X1057" s="75"/>
      <c r="Y1057" s="67"/>
      <c r="Z1057" s="67"/>
      <c r="AA1057" s="67"/>
      <c r="AB1057" s="67"/>
      <c r="AC1057" s="69"/>
      <c r="AD1057" s="83"/>
      <c r="AE1057" s="83"/>
      <c r="AF1057" s="83"/>
      <c r="AG1057" s="84"/>
      <c r="AH1057" s="165"/>
    </row>
    <row r="1058" spans="1:34" ht="6" customHeight="1" thickBot="1">
      <c r="A1058" s="249"/>
      <c r="B1058" s="295"/>
      <c r="C1058" s="298"/>
      <c r="D1058" s="301"/>
      <c r="E1058" s="252"/>
      <c r="F1058" s="255"/>
      <c r="G1058" s="255"/>
      <c r="H1058" s="258"/>
      <c r="I1058" s="295"/>
      <c r="J1058" s="298"/>
      <c r="K1058" s="301"/>
      <c r="L1058" s="265"/>
      <c r="M1058" s="266"/>
      <c r="N1058" s="266"/>
      <c r="O1058" s="267"/>
      <c r="P1058" s="108"/>
      <c r="Q1058" s="108"/>
      <c r="R1058" s="108"/>
      <c r="S1058" s="108"/>
      <c r="T1058" s="112"/>
      <c r="U1058" s="119"/>
      <c r="V1058" s="125"/>
      <c r="W1058" s="122"/>
      <c r="X1058" s="76"/>
      <c r="Y1058" s="68"/>
      <c r="Z1058" s="68"/>
      <c r="AA1058" s="68"/>
      <c r="AB1058" s="68"/>
      <c r="AC1058" s="70"/>
      <c r="AD1058" s="85"/>
      <c r="AE1058" s="85"/>
      <c r="AF1058" s="85"/>
      <c r="AG1058" s="86"/>
      <c r="AH1058" s="168"/>
    </row>
    <row r="1059" spans="1:34" ht="6" customHeight="1" thickBot="1">
      <c r="A1059" s="249">
        <v>57</v>
      </c>
      <c r="B1059" s="293" t="str">
        <f>IF(VLOOKUP(A1059,入力シート❷!A:B,2,FALSE)="ハイパーコース","ハイパー","")</f>
        <v/>
      </c>
      <c r="C1059" s="296" t="str">
        <f>IF(VLOOKUP(A1059,入力シート❷!A:B,2,FALSE)="アドバンストコース","アドバンスト","")</f>
        <v/>
      </c>
      <c r="D1059" s="299" t="str">
        <f>IF(VLOOKUP(A1059,入力シート❷!A:B,2,FALSE)="アグレッシブコース","アグレッシブ","")</f>
        <v/>
      </c>
      <c r="E1059" s="250" t="str">
        <f>IF(VLOOKUP(A1059,入力シート❷!A:C,3,FALSE)="A推薦(単願)","A推薦","")</f>
        <v/>
      </c>
      <c r="F1059" s="253" t="str">
        <f>IF(VLOOKUP(A1059,入力シート❷!A:C,3,FALSE)="B推薦(併願)","B推薦","")</f>
        <v/>
      </c>
      <c r="G1059" s="253" t="str">
        <f>IF(VLOOKUP(A1059,入力シート❷!A:C,3,FALSE)="C推薦(第一志望)","C推薦","")</f>
        <v/>
      </c>
      <c r="H1059" s="256" t="str">
        <f>IF(VLOOKUP(A1059,入力シート❷!A:C,3,FALSE)="併願優遇","併願優遇","")</f>
        <v/>
      </c>
      <c r="I1059" s="293" t="str">
        <f>IF(VLOOKUP(A1059,入力シート❷!A:D,4,FALSE)="学業特待Ⅰ","学業特待Ⅰ","")</f>
        <v/>
      </c>
      <c r="J1059" s="296" t="str">
        <f>IF(VLOOKUP(A1059,入力シート❷!A:D,4,FALSE)="学業特待Ⅱ","学業特待Ⅱ","")</f>
        <v/>
      </c>
      <c r="K1059" s="299" t="str">
        <f>IF(VLOOKUP(A1059,入力シート❷!A:D,4,FALSE)="学業特待Ⅲ","学業特待Ⅲ","")</f>
        <v/>
      </c>
      <c r="L1059" s="277" t="str">
        <f>IF(OR(VLOOKUP(A1059,入力シート❷!A:I,7,FALSE)="",VLOOKUP(A1059,入力シート❷!A:I,8,FALSE)=""),"入力シート❷に入力してください",VLOOKUP(A1059,入力シート❷!A:I,7,FALSE)&amp;"　"&amp;VLOOKUP(A1059,入力シート❷!A:I,8,FALSE))</f>
        <v>入力シート❷に入力してください</v>
      </c>
      <c r="M1059" s="278"/>
      <c r="N1059" s="268" t="str">
        <f>IF(VLOOKUP(A1059,入力シート❷!A:I,9,FALSE)="","",IF(VLOOKUP(A1059,入力シート❷!A:I,9,FALSE)="女","",VLOOKUP(A1059,入力シート❷!A:I,9,FALSE)))</f>
        <v/>
      </c>
      <c r="O1059" s="271" t="str">
        <f>IF(VLOOKUP(A1059,入力シート❷!A:I,9,FALSE)="","",IF(VLOOKUP(A1059,入力シート❷!A:I,9,FALSE)="男","",VLOOKUP(A1059,入力シート❷!A:I,9,FALSE)))</f>
        <v/>
      </c>
      <c r="P1059" s="159" t="s">
        <v>0</v>
      </c>
      <c r="Q1059" s="159" t="s">
        <v>1</v>
      </c>
      <c r="R1059" s="159" t="s">
        <v>2</v>
      </c>
      <c r="S1059" s="159" t="s">
        <v>3</v>
      </c>
      <c r="T1059" s="159" t="s">
        <v>6</v>
      </c>
      <c r="U1059" s="159" t="s">
        <v>7</v>
      </c>
      <c r="V1059" s="153" t="s">
        <v>8</v>
      </c>
      <c r="W1059" s="138" t="str">
        <f>IF(VLOOKUP(A1059,入力シート❷!A:U,19,FALSE)="","",VLOOKUP(A1059,入力シート❷!A:U,19,FALSE))</f>
        <v/>
      </c>
      <c r="X1059" s="87" t="str">
        <f>IF(VLOOKUP(A1059,入力シート❷!A:AF,22,FALSE)="","",VLOOKUP(A1059,入力シート❷!A:AF,22,FALSE))</f>
        <v/>
      </c>
      <c r="Y1059" s="66" t="str">
        <f>IF(VLOOKUP(A1059,入力シート❷!A:AF,23,FALSE)="","",VLOOKUP(A1059,入力シート❷!A:AF,23,FALSE))</f>
        <v/>
      </c>
      <c r="Z1059" s="66" t="str">
        <f>IF(VLOOKUP(A1059,入力シート❷!A:AF,24,FALSE)="","",VLOOKUP(A1059,入力シート❷!A:AF,24,FALSE))</f>
        <v/>
      </c>
      <c r="AA1059" s="66" t="str">
        <f>IF(VLOOKUP(A1059,入力シート❷!A:AF,25,FALSE)="","",VLOOKUP(A1059,入力シート❷!A:AF,25,FALSE))</f>
        <v/>
      </c>
      <c r="AB1059" s="66" t="str">
        <f>IF(VLOOKUP(A1059,入力シート❷!A:AF,26,FALSE)="","",VLOOKUP(A1059,入力シート❷!A:AF,26,FALSE))</f>
        <v/>
      </c>
      <c r="AC1059" s="77" t="str">
        <f>IF(VLOOKUP(A1059,入力シート❷!A:AF,27,FALSE)="","",VLOOKUP(A1059,入力シート❷!A:AF,27,FALSE))</f>
        <v/>
      </c>
      <c r="AD1059" s="81" t="str">
        <f>IF(VLOOKUP(A1059,入力シート❷!A:AG,33,FALSE)="","必要な場合、入力シート❷に入力してください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必要な場合、入力シート❷に入力してください",VLOOKUP(A1059,入力シート❷!A:AG,33,FALSE))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59" s="81"/>
      <c r="AF1059" s="81"/>
      <c r="AG1059" s="82"/>
      <c r="AH1059" s="164" t="s">
        <v>15</v>
      </c>
    </row>
    <row r="1060" spans="1:34" ht="6" customHeight="1" thickBot="1">
      <c r="A1060" s="249"/>
      <c r="B1060" s="294"/>
      <c r="C1060" s="297"/>
      <c r="D1060" s="300"/>
      <c r="E1060" s="251"/>
      <c r="F1060" s="254"/>
      <c r="G1060" s="254"/>
      <c r="H1060" s="257"/>
      <c r="I1060" s="294"/>
      <c r="J1060" s="297"/>
      <c r="K1060" s="300"/>
      <c r="L1060" s="279"/>
      <c r="M1060" s="280"/>
      <c r="N1060" s="269"/>
      <c r="O1060" s="272"/>
      <c r="P1060" s="115"/>
      <c r="Q1060" s="115"/>
      <c r="R1060" s="115"/>
      <c r="S1060" s="115"/>
      <c r="T1060" s="115"/>
      <c r="U1060" s="115"/>
      <c r="V1060" s="124"/>
      <c r="W1060" s="121"/>
      <c r="X1060" s="75"/>
      <c r="Y1060" s="67"/>
      <c r="Z1060" s="67"/>
      <c r="AA1060" s="67"/>
      <c r="AB1060" s="67"/>
      <c r="AC1060" s="78"/>
      <c r="AD1060" s="83"/>
      <c r="AE1060" s="83"/>
      <c r="AF1060" s="83"/>
      <c r="AG1060" s="84"/>
      <c r="AH1060" s="165"/>
    </row>
    <row r="1061" spans="1:34" ht="6" customHeight="1" thickBot="1">
      <c r="A1061" s="249"/>
      <c r="B1061" s="294"/>
      <c r="C1061" s="297"/>
      <c r="D1061" s="300"/>
      <c r="E1061" s="251"/>
      <c r="F1061" s="254"/>
      <c r="G1061" s="254"/>
      <c r="H1061" s="257"/>
      <c r="I1061" s="294"/>
      <c r="J1061" s="297"/>
      <c r="K1061" s="300"/>
      <c r="L1061" s="279"/>
      <c r="M1061" s="280"/>
      <c r="N1061" s="269"/>
      <c r="O1061" s="272"/>
      <c r="P1061" s="107" t="str">
        <f>IF(VLOOKUP(A1059,入力シート❷!A:U,10,FALSE)="","",VLOOKUP(A1059,入力シート❷!A:U,10,FALSE))</f>
        <v/>
      </c>
      <c r="Q1061" s="107" t="str">
        <f>IF(VLOOKUP(A1059,入力シート❷!A:U,11,FALSE)="","",VLOOKUP(A1059,入力シート❷!A:U,11,FALSE))</f>
        <v/>
      </c>
      <c r="R1061" s="107" t="str">
        <f>IF(VLOOKUP(A1059,入力シート❷!A:U,12,FALSE)="","",VLOOKUP(A1059,入力シート❷!A:U,12,FALSE))</f>
        <v/>
      </c>
      <c r="S1061" s="107" t="str">
        <f>IF(VLOOKUP(A1059,入力シート❷!A:U,13,FALSE)="","",VLOOKUP(A1059,入力シート❷!A:U,13,FALSE))</f>
        <v/>
      </c>
      <c r="T1061" s="107" t="str">
        <f>IF(VLOOKUP(A1059,入力シート❷!A:U,18,FALSE)="","",VLOOKUP(A1059,入力シート❷!A:U,18,FALSE))</f>
        <v/>
      </c>
      <c r="U1061" s="107" t="str">
        <f>IF(SUM(P1061:T1061)=0,"",SUM(P1061:T1061))</f>
        <v/>
      </c>
      <c r="V1061" s="124"/>
      <c r="W1061" s="121"/>
      <c r="X1061" s="75"/>
      <c r="Y1061" s="67"/>
      <c r="Z1061" s="67"/>
      <c r="AA1061" s="67"/>
      <c r="AB1061" s="67"/>
      <c r="AC1061" s="78"/>
      <c r="AD1061" s="83"/>
      <c r="AE1061" s="83"/>
      <c r="AF1061" s="83"/>
      <c r="AG1061" s="84"/>
      <c r="AH1061" s="165"/>
    </row>
    <row r="1062" spans="1:34" ht="6" customHeight="1" thickBot="1">
      <c r="A1062" s="249"/>
      <c r="B1062" s="294"/>
      <c r="C1062" s="297"/>
      <c r="D1062" s="300"/>
      <c r="E1062" s="251"/>
      <c r="F1062" s="254"/>
      <c r="G1062" s="254"/>
      <c r="H1062" s="257"/>
      <c r="I1062" s="294"/>
      <c r="J1062" s="297"/>
      <c r="K1062" s="300"/>
      <c r="L1062" s="281"/>
      <c r="M1062" s="282"/>
      <c r="N1062" s="270"/>
      <c r="O1062" s="273"/>
      <c r="P1062" s="107"/>
      <c r="Q1062" s="107"/>
      <c r="R1062" s="107"/>
      <c r="S1062" s="107"/>
      <c r="T1062" s="107"/>
      <c r="U1062" s="107"/>
      <c r="V1062" s="154"/>
      <c r="W1062" s="139"/>
      <c r="X1062" s="75"/>
      <c r="Y1062" s="67"/>
      <c r="Z1062" s="67"/>
      <c r="AA1062" s="67"/>
      <c r="AB1062" s="67"/>
      <c r="AC1062" s="78"/>
      <c r="AD1062" s="83"/>
      <c r="AE1062" s="83"/>
      <c r="AF1062" s="83"/>
      <c r="AG1062" s="84"/>
      <c r="AH1062" s="166"/>
    </row>
    <row r="1063" spans="1:34" ht="6" customHeight="1" thickBot="1">
      <c r="A1063" s="249"/>
      <c r="B1063" s="294"/>
      <c r="C1063" s="297"/>
      <c r="D1063" s="300"/>
      <c r="E1063" s="251"/>
      <c r="F1063" s="254"/>
      <c r="G1063" s="254"/>
      <c r="H1063" s="257"/>
      <c r="I1063" s="294"/>
      <c r="J1063" s="297"/>
      <c r="K1063" s="300"/>
      <c r="L1063" s="259" t="str">
        <f>IF(OR(VLOOKUP(A1059,入力シート❷!A:I,5,FALSE)="",VLOOKUP(A1059,入力シート❷!A:I,6,FALSE)=""),"入力シート❷に入力してください",VLOOKUP(A1059,入力シート❷!A:I,5,FALSE)&amp;"　"&amp;VLOOKUP(A1059,入力シート❷!A:I,6,FALSE))</f>
        <v>入力シート❷に入力してください</v>
      </c>
      <c r="M1063" s="260"/>
      <c r="N1063" s="260"/>
      <c r="O1063" s="261"/>
      <c r="P1063" s="107"/>
      <c r="Q1063" s="107"/>
      <c r="R1063" s="107"/>
      <c r="S1063" s="107"/>
      <c r="T1063" s="107"/>
      <c r="U1063" s="107"/>
      <c r="V1063" s="136" t="s">
        <v>9</v>
      </c>
      <c r="W1063" s="128" t="str">
        <f>IF(VLOOKUP(A1059,入力シート❷!A:U,20,FALSE)="","",VLOOKUP(A1059,入力シート❷!A:U,20,FALSE))</f>
        <v/>
      </c>
      <c r="X1063" s="75"/>
      <c r="Y1063" s="67"/>
      <c r="Z1063" s="67"/>
      <c r="AA1063" s="67"/>
      <c r="AB1063" s="67"/>
      <c r="AC1063" s="78"/>
      <c r="AD1063" s="83"/>
      <c r="AE1063" s="83"/>
      <c r="AF1063" s="83"/>
      <c r="AG1063" s="84"/>
      <c r="AH1063" s="167" t="s">
        <v>15</v>
      </c>
    </row>
    <row r="1064" spans="1:34" ht="6" customHeight="1" thickBot="1">
      <c r="A1064" s="249"/>
      <c r="B1064" s="294"/>
      <c r="C1064" s="297"/>
      <c r="D1064" s="300"/>
      <c r="E1064" s="251"/>
      <c r="F1064" s="254"/>
      <c r="G1064" s="254"/>
      <c r="H1064" s="257"/>
      <c r="I1064" s="294"/>
      <c r="J1064" s="297"/>
      <c r="K1064" s="300"/>
      <c r="L1064" s="262"/>
      <c r="M1064" s="263"/>
      <c r="N1064" s="263"/>
      <c r="O1064" s="264"/>
      <c r="P1064" s="113"/>
      <c r="Q1064" s="113"/>
      <c r="R1064" s="113"/>
      <c r="S1064" s="113"/>
      <c r="T1064" s="113"/>
      <c r="U1064" s="113"/>
      <c r="V1064" s="124"/>
      <c r="W1064" s="121"/>
      <c r="X1064" s="75"/>
      <c r="Y1064" s="67"/>
      <c r="Z1064" s="67"/>
      <c r="AA1064" s="67"/>
      <c r="AB1064" s="67"/>
      <c r="AC1064" s="78"/>
      <c r="AD1064" s="83"/>
      <c r="AE1064" s="83"/>
      <c r="AF1064" s="83"/>
      <c r="AG1064" s="84"/>
      <c r="AH1064" s="165"/>
    </row>
    <row r="1065" spans="1:34" ht="6" customHeight="1" thickBot="1">
      <c r="A1065" s="249"/>
      <c r="B1065" s="294"/>
      <c r="C1065" s="297"/>
      <c r="D1065" s="300"/>
      <c r="E1065" s="251"/>
      <c r="F1065" s="254"/>
      <c r="G1065" s="254"/>
      <c r="H1065" s="257"/>
      <c r="I1065" s="294"/>
      <c r="J1065" s="297"/>
      <c r="K1065" s="300"/>
      <c r="L1065" s="262"/>
      <c r="M1065" s="263"/>
      <c r="N1065" s="263"/>
      <c r="O1065" s="264"/>
      <c r="P1065" s="114" t="s">
        <v>4</v>
      </c>
      <c r="Q1065" s="114" t="s">
        <v>5</v>
      </c>
      <c r="R1065" s="114" t="s">
        <v>11</v>
      </c>
      <c r="S1065" s="114" t="s">
        <v>12</v>
      </c>
      <c r="T1065" s="126" t="s">
        <v>15</v>
      </c>
      <c r="U1065" s="16"/>
      <c r="V1065" s="124"/>
      <c r="W1065" s="121"/>
      <c r="X1065" s="75" t="str">
        <f>IF(VLOOKUP(A1059,入力シート❷!A:AF,28,FALSE)="","",VLOOKUP(A1059,入力シート❷!A:AF,28,FALSE))</f>
        <v/>
      </c>
      <c r="Y1065" s="67" t="str">
        <f>IF(VLOOKUP(A1059,入力シート❷!A:AF,29,FALSE)="","",VLOOKUP(A1059,入力シート❷!A:AF,29,FALSE))</f>
        <v/>
      </c>
      <c r="Z1065" s="67" t="str">
        <f>IF(VLOOKUP(A1059,入力シート❷!A:AF,30,FALSE)="","",VLOOKUP(A1059,入力シート❷!A:AF,30,FALSE))</f>
        <v/>
      </c>
      <c r="AA1065" s="67" t="str">
        <f>IF(VLOOKUP(A1059,入力シート❷!A:AF,31,FALSE)="","",VLOOKUP(A1059,入力シート❷!A:AF,31,FALSE))</f>
        <v/>
      </c>
      <c r="AB1065" s="67" t="str">
        <f>IF(VLOOKUP(A1059,入力シート❷!A:AF,32,FALSE)="","",VLOOKUP(A1059,入力シート❷!A:AF,32,FALSE))</f>
        <v/>
      </c>
      <c r="AC1065" s="69"/>
      <c r="AD1065" s="83"/>
      <c r="AE1065" s="83"/>
      <c r="AF1065" s="83"/>
      <c r="AG1065" s="84"/>
      <c r="AH1065" s="165"/>
    </row>
    <row r="1066" spans="1:34" ht="6" customHeight="1" thickBot="1">
      <c r="A1066" s="249"/>
      <c r="B1066" s="294"/>
      <c r="C1066" s="297"/>
      <c r="D1066" s="300"/>
      <c r="E1066" s="251"/>
      <c r="F1066" s="254"/>
      <c r="G1066" s="254"/>
      <c r="H1066" s="257"/>
      <c r="I1066" s="294"/>
      <c r="J1066" s="297"/>
      <c r="K1066" s="300"/>
      <c r="L1066" s="262"/>
      <c r="M1066" s="263"/>
      <c r="N1066" s="263"/>
      <c r="O1066" s="264"/>
      <c r="P1066" s="115"/>
      <c r="Q1066" s="115"/>
      <c r="R1066" s="115"/>
      <c r="S1066" s="115"/>
      <c r="T1066" s="127"/>
      <c r="U1066" s="17"/>
      <c r="V1066" s="137"/>
      <c r="W1066" s="129"/>
      <c r="X1066" s="75"/>
      <c r="Y1066" s="67"/>
      <c r="Z1066" s="67"/>
      <c r="AA1066" s="67"/>
      <c r="AB1066" s="67"/>
      <c r="AC1066" s="69"/>
      <c r="AD1066" s="83"/>
      <c r="AE1066" s="83"/>
      <c r="AF1066" s="83"/>
      <c r="AG1066" s="84"/>
      <c r="AH1066" s="166"/>
    </row>
    <row r="1067" spans="1:34" ht="6" customHeight="1" thickBot="1">
      <c r="A1067" s="249"/>
      <c r="B1067" s="294"/>
      <c r="C1067" s="297"/>
      <c r="D1067" s="300"/>
      <c r="E1067" s="251"/>
      <c r="F1067" s="254"/>
      <c r="G1067" s="254"/>
      <c r="H1067" s="257"/>
      <c r="I1067" s="294"/>
      <c r="J1067" s="297"/>
      <c r="K1067" s="300"/>
      <c r="L1067" s="262"/>
      <c r="M1067" s="263"/>
      <c r="N1067" s="263"/>
      <c r="O1067" s="264"/>
      <c r="P1067" s="107" t="str">
        <f>IF(VLOOKUP(A1059,入力シート❷!A:U,14,FALSE)="","",VLOOKUP(A1059,入力シート❷!A:U,14,FALSE))</f>
        <v/>
      </c>
      <c r="Q1067" s="107" t="str">
        <f>IF(VLOOKUP(A1059,入力シート❷!A:U,15,FALSE)="","",VLOOKUP(A1059,入力シート❷!A:U,15,FALSE))</f>
        <v/>
      </c>
      <c r="R1067" s="107" t="str">
        <f>IF(VLOOKUP(A1059,入力シート❷!A:U,16,FALSE)="","",VLOOKUP(A1059,入力シート❷!A:U,16,FALSE))</f>
        <v/>
      </c>
      <c r="S1067" s="107" t="str">
        <f>IF(VLOOKUP(A1059,入力シート❷!A:U,17,FALSE)="","",VLOOKUP(A1059,入力シート❷!A:U,17,FALSE))</f>
        <v/>
      </c>
      <c r="T1067" s="127"/>
      <c r="U1067" s="17"/>
      <c r="V1067" s="123" t="s">
        <v>10</v>
      </c>
      <c r="W1067" s="120" t="str">
        <f>IF(VLOOKUP(A1059,入力シート❷!A:U,21,FALSE)="","",VLOOKUP(A1059,入力シート❷!A:U,21,FALSE))</f>
        <v/>
      </c>
      <c r="X1067" s="75"/>
      <c r="Y1067" s="67"/>
      <c r="Z1067" s="67"/>
      <c r="AA1067" s="67"/>
      <c r="AB1067" s="67"/>
      <c r="AC1067" s="69"/>
      <c r="AD1067" s="83"/>
      <c r="AE1067" s="83"/>
      <c r="AF1067" s="83"/>
      <c r="AG1067" s="84"/>
      <c r="AH1067" s="167" t="s">
        <v>15</v>
      </c>
    </row>
    <row r="1068" spans="1:34" ht="6" customHeight="1" thickBot="1">
      <c r="A1068" s="249"/>
      <c r="B1068" s="294"/>
      <c r="C1068" s="297"/>
      <c r="D1068" s="300"/>
      <c r="E1068" s="251"/>
      <c r="F1068" s="254"/>
      <c r="G1068" s="254"/>
      <c r="H1068" s="257"/>
      <c r="I1068" s="294"/>
      <c r="J1068" s="297"/>
      <c r="K1068" s="300"/>
      <c r="L1068" s="262"/>
      <c r="M1068" s="263"/>
      <c r="N1068" s="263"/>
      <c r="O1068" s="264"/>
      <c r="P1068" s="107"/>
      <c r="Q1068" s="107"/>
      <c r="R1068" s="107"/>
      <c r="S1068" s="107"/>
      <c r="T1068" s="111" t="str">
        <f>VLOOKUP(A1059,■■■!A:BN,66)</f>
        <v/>
      </c>
      <c r="U1068" s="118">
        <f>VLOOKUP(A1059,■■■!A:BA,53)</f>
        <v>0</v>
      </c>
      <c r="V1068" s="124"/>
      <c r="W1068" s="121"/>
      <c r="X1068" s="75"/>
      <c r="Y1068" s="67"/>
      <c r="Z1068" s="67"/>
      <c r="AA1068" s="67"/>
      <c r="AB1068" s="67"/>
      <c r="AC1068" s="69"/>
      <c r="AD1068" s="83"/>
      <c r="AE1068" s="83"/>
      <c r="AF1068" s="83"/>
      <c r="AG1068" s="84"/>
      <c r="AH1068" s="165"/>
    </row>
    <row r="1069" spans="1:34" ht="6" customHeight="1" thickBot="1">
      <c r="A1069" s="249"/>
      <c r="B1069" s="294"/>
      <c r="C1069" s="297"/>
      <c r="D1069" s="300"/>
      <c r="E1069" s="251"/>
      <c r="F1069" s="254"/>
      <c r="G1069" s="254"/>
      <c r="H1069" s="257"/>
      <c r="I1069" s="294"/>
      <c r="J1069" s="297"/>
      <c r="K1069" s="300"/>
      <c r="L1069" s="262"/>
      <c r="M1069" s="263"/>
      <c r="N1069" s="263"/>
      <c r="O1069" s="264"/>
      <c r="P1069" s="107"/>
      <c r="Q1069" s="107"/>
      <c r="R1069" s="107"/>
      <c r="S1069" s="107"/>
      <c r="T1069" s="111"/>
      <c r="U1069" s="118"/>
      <c r="V1069" s="124"/>
      <c r="W1069" s="121"/>
      <c r="X1069" s="75"/>
      <c r="Y1069" s="67"/>
      <c r="Z1069" s="67"/>
      <c r="AA1069" s="67"/>
      <c r="AB1069" s="67"/>
      <c r="AC1069" s="69"/>
      <c r="AD1069" s="83"/>
      <c r="AE1069" s="83"/>
      <c r="AF1069" s="83"/>
      <c r="AG1069" s="84"/>
      <c r="AH1069" s="165"/>
    </row>
    <row r="1070" spans="1:34" ht="6" customHeight="1" thickBot="1">
      <c r="A1070" s="249"/>
      <c r="B1070" s="295"/>
      <c r="C1070" s="298"/>
      <c r="D1070" s="301"/>
      <c r="E1070" s="252"/>
      <c r="F1070" s="255"/>
      <c r="G1070" s="255"/>
      <c r="H1070" s="258"/>
      <c r="I1070" s="295"/>
      <c r="J1070" s="298"/>
      <c r="K1070" s="301"/>
      <c r="L1070" s="265"/>
      <c r="M1070" s="266"/>
      <c r="N1070" s="266"/>
      <c r="O1070" s="267"/>
      <c r="P1070" s="108"/>
      <c r="Q1070" s="108"/>
      <c r="R1070" s="108"/>
      <c r="S1070" s="108"/>
      <c r="T1070" s="112"/>
      <c r="U1070" s="119"/>
      <c r="V1070" s="125"/>
      <c r="W1070" s="122"/>
      <c r="X1070" s="76"/>
      <c r="Y1070" s="68"/>
      <c r="Z1070" s="68"/>
      <c r="AA1070" s="68"/>
      <c r="AB1070" s="68"/>
      <c r="AC1070" s="70"/>
      <c r="AD1070" s="85"/>
      <c r="AE1070" s="85"/>
      <c r="AF1070" s="85"/>
      <c r="AG1070" s="86"/>
      <c r="AH1070" s="168"/>
    </row>
    <row r="1071" spans="1:34" ht="6" customHeight="1" thickBot="1">
      <c r="A1071" s="249">
        <v>58</v>
      </c>
      <c r="B1071" s="293" t="str">
        <f>IF(VLOOKUP(A1071,入力シート❷!A:B,2,FALSE)="ハイパーコース","ハイパー","")</f>
        <v/>
      </c>
      <c r="C1071" s="296" t="str">
        <f>IF(VLOOKUP(A1071,入力シート❷!A:B,2,FALSE)="アドバンストコース","アドバンスト","")</f>
        <v/>
      </c>
      <c r="D1071" s="299" t="str">
        <f>IF(VLOOKUP(A1071,入力シート❷!A:B,2,FALSE)="アグレッシブコース","アグレッシブ","")</f>
        <v/>
      </c>
      <c r="E1071" s="250" t="str">
        <f>IF(VLOOKUP(A1071,入力シート❷!A:C,3,FALSE)="A推薦(単願)","A推薦","")</f>
        <v/>
      </c>
      <c r="F1071" s="253" t="str">
        <f>IF(VLOOKUP(A1071,入力シート❷!A:C,3,FALSE)="B推薦(併願)","B推薦","")</f>
        <v/>
      </c>
      <c r="G1071" s="253" t="str">
        <f>IF(VLOOKUP(A1071,入力シート❷!A:C,3,FALSE)="C推薦(第一志望)","C推薦","")</f>
        <v/>
      </c>
      <c r="H1071" s="256" t="str">
        <f>IF(VLOOKUP(A1071,入力シート❷!A:C,3,FALSE)="併願優遇","併願優遇","")</f>
        <v/>
      </c>
      <c r="I1071" s="293" t="str">
        <f>IF(VLOOKUP(A1071,入力シート❷!A:D,4,FALSE)="学業特待Ⅰ","学業特待Ⅰ","")</f>
        <v/>
      </c>
      <c r="J1071" s="296" t="str">
        <f>IF(VLOOKUP(A1071,入力シート❷!A:D,4,FALSE)="学業特待Ⅱ","学業特待Ⅱ","")</f>
        <v/>
      </c>
      <c r="K1071" s="299" t="str">
        <f>IF(VLOOKUP(A1071,入力シート❷!A:D,4,FALSE)="学業特待Ⅲ","学業特待Ⅲ","")</f>
        <v/>
      </c>
      <c r="L1071" s="277" t="str">
        <f>IF(OR(VLOOKUP(A1071,入力シート❷!A:I,7,FALSE)="",VLOOKUP(A1071,入力シート❷!A:I,8,FALSE)=""),"入力シート❷に入力してください",VLOOKUP(A1071,入力シート❷!A:I,7,FALSE)&amp;"　"&amp;VLOOKUP(A1071,入力シート❷!A:I,8,FALSE))</f>
        <v>入力シート❷に入力してください</v>
      </c>
      <c r="M1071" s="278"/>
      <c r="N1071" s="268" t="str">
        <f>IF(VLOOKUP(A1071,入力シート❷!A:I,9,FALSE)="","",IF(VLOOKUP(A1071,入力シート❷!A:I,9,FALSE)="女","",VLOOKUP(A1071,入力シート❷!A:I,9,FALSE)))</f>
        <v/>
      </c>
      <c r="O1071" s="271" t="str">
        <f>IF(VLOOKUP(A1071,入力シート❷!A:I,9,FALSE)="","",IF(VLOOKUP(A1071,入力シート❷!A:I,9,FALSE)="男","",VLOOKUP(A1071,入力シート❷!A:I,9,FALSE)))</f>
        <v/>
      </c>
      <c r="P1071" s="159" t="s">
        <v>0</v>
      </c>
      <c r="Q1071" s="159" t="s">
        <v>1</v>
      </c>
      <c r="R1071" s="159" t="s">
        <v>2</v>
      </c>
      <c r="S1071" s="159" t="s">
        <v>3</v>
      </c>
      <c r="T1071" s="159" t="s">
        <v>6</v>
      </c>
      <c r="U1071" s="159" t="s">
        <v>7</v>
      </c>
      <c r="V1071" s="153" t="s">
        <v>8</v>
      </c>
      <c r="W1071" s="138" t="str">
        <f>IF(VLOOKUP(A1071,入力シート❷!A:U,19,FALSE)="","",VLOOKUP(A1071,入力シート❷!A:U,19,FALSE))</f>
        <v/>
      </c>
      <c r="X1071" s="87" t="str">
        <f>IF(VLOOKUP(A1071,入力シート❷!A:AF,22,FALSE)="","",VLOOKUP(A1071,入力シート❷!A:AF,22,FALSE))</f>
        <v/>
      </c>
      <c r="Y1071" s="66" t="str">
        <f>IF(VLOOKUP(A1071,入力シート❷!A:AF,23,FALSE)="","",VLOOKUP(A1071,入力シート❷!A:AF,23,FALSE))</f>
        <v/>
      </c>
      <c r="Z1071" s="66" t="str">
        <f>IF(VLOOKUP(A1071,入力シート❷!A:AF,24,FALSE)="","",VLOOKUP(A1071,入力シート❷!A:AF,24,FALSE))</f>
        <v/>
      </c>
      <c r="AA1071" s="66" t="str">
        <f>IF(VLOOKUP(A1071,入力シート❷!A:AF,25,FALSE)="","",VLOOKUP(A1071,入力シート❷!A:AF,25,FALSE))</f>
        <v/>
      </c>
      <c r="AB1071" s="66" t="str">
        <f>IF(VLOOKUP(A1071,入力シート❷!A:AF,26,FALSE)="","",VLOOKUP(A1071,入力シート❷!A:AF,26,FALSE))</f>
        <v/>
      </c>
      <c r="AC1071" s="77" t="str">
        <f>IF(VLOOKUP(A1071,入力シート❷!A:AF,27,FALSE)="","",VLOOKUP(A1071,入力シート❷!A:AF,27,FALSE))</f>
        <v/>
      </c>
      <c r="AD1071" s="81" t="str">
        <f>IF(VLOOKUP(A1071,入力シート❷!A:AG,33,FALSE)="","必要な場合、入力シート❷に入力してください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必要な場合、入力シート❷に入力してください",VLOOKUP(A1071,入力シート❷!A:AG,33,FALSE))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71" s="81"/>
      <c r="AF1071" s="81"/>
      <c r="AG1071" s="82"/>
      <c r="AH1071" s="164" t="s">
        <v>15</v>
      </c>
    </row>
    <row r="1072" spans="1:34" ht="6" customHeight="1" thickBot="1">
      <c r="A1072" s="249"/>
      <c r="B1072" s="294"/>
      <c r="C1072" s="297"/>
      <c r="D1072" s="300"/>
      <c r="E1072" s="251"/>
      <c r="F1072" s="254"/>
      <c r="G1072" s="254"/>
      <c r="H1072" s="257"/>
      <c r="I1072" s="294"/>
      <c r="J1072" s="297"/>
      <c r="K1072" s="300"/>
      <c r="L1072" s="279"/>
      <c r="M1072" s="280"/>
      <c r="N1072" s="269"/>
      <c r="O1072" s="272"/>
      <c r="P1072" s="115"/>
      <c r="Q1072" s="115"/>
      <c r="R1072" s="115"/>
      <c r="S1072" s="115"/>
      <c r="T1072" s="115"/>
      <c r="U1072" s="115"/>
      <c r="V1072" s="124"/>
      <c r="W1072" s="121"/>
      <c r="X1072" s="75"/>
      <c r="Y1072" s="67"/>
      <c r="Z1072" s="67"/>
      <c r="AA1072" s="67"/>
      <c r="AB1072" s="67"/>
      <c r="AC1072" s="78"/>
      <c r="AD1072" s="83"/>
      <c r="AE1072" s="83"/>
      <c r="AF1072" s="83"/>
      <c r="AG1072" s="84"/>
      <c r="AH1072" s="165"/>
    </row>
    <row r="1073" spans="1:34" ht="6" customHeight="1" thickBot="1">
      <c r="A1073" s="249"/>
      <c r="B1073" s="294"/>
      <c r="C1073" s="297"/>
      <c r="D1073" s="300"/>
      <c r="E1073" s="251"/>
      <c r="F1073" s="254"/>
      <c r="G1073" s="254"/>
      <c r="H1073" s="257"/>
      <c r="I1073" s="294"/>
      <c r="J1073" s="297"/>
      <c r="K1073" s="300"/>
      <c r="L1073" s="279"/>
      <c r="M1073" s="280"/>
      <c r="N1073" s="269"/>
      <c r="O1073" s="272"/>
      <c r="P1073" s="107" t="str">
        <f>IF(VLOOKUP(A1071,入力シート❷!A:U,10,FALSE)="","",VLOOKUP(A1071,入力シート❷!A:U,10,FALSE))</f>
        <v/>
      </c>
      <c r="Q1073" s="107" t="str">
        <f>IF(VLOOKUP(A1071,入力シート❷!A:U,11,FALSE)="","",VLOOKUP(A1071,入力シート❷!A:U,11,FALSE))</f>
        <v/>
      </c>
      <c r="R1073" s="107" t="str">
        <f>IF(VLOOKUP(A1071,入力シート❷!A:U,12,FALSE)="","",VLOOKUP(A1071,入力シート❷!A:U,12,FALSE))</f>
        <v/>
      </c>
      <c r="S1073" s="107" t="str">
        <f>IF(VLOOKUP(A1071,入力シート❷!A:U,13,FALSE)="","",VLOOKUP(A1071,入力シート❷!A:U,13,FALSE))</f>
        <v/>
      </c>
      <c r="T1073" s="107" t="str">
        <f>IF(VLOOKUP(A1071,入力シート❷!A:U,18,FALSE)="","",VLOOKUP(A1071,入力シート❷!A:U,18,FALSE))</f>
        <v/>
      </c>
      <c r="U1073" s="107" t="str">
        <f>IF(SUM(P1073:T1073)=0,"",SUM(P1073:T1073))</f>
        <v/>
      </c>
      <c r="V1073" s="124"/>
      <c r="W1073" s="121"/>
      <c r="X1073" s="75"/>
      <c r="Y1073" s="67"/>
      <c r="Z1073" s="67"/>
      <c r="AA1073" s="67"/>
      <c r="AB1073" s="67"/>
      <c r="AC1073" s="78"/>
      <c r="AD1073" s="83"/>
      <c r="AE1073" s="83"/>
      <c r="AF1073" s="83"/>
      <c r="AG1073" s="84"/>
      <c r="AH1073" s="165"/>
    </row>
    <row r="1074" spans="1:34" ht="6" customHeight="1" thickBot="1">
      <c r="A1074" s="249"/>
      <c r="B1074" s="294"/>
      <c r="C1074" s="297"/>
      <c r="D1074" s="300"/>
      <c r="E1074" s="251"/>
      <c r="F1074" s="254"/>
      <c r="G1074" s="254"/>
      <c r="H1074" s="257"/>
      <c r="I1074" s="294"/>
      <c r="J1074" s="297"/>
      <c r="K1074" s="300"/>
      <c r="L1074" s="281"/>
      <c r="M1074" s="282"/>
      <c r="N1074" s="270"/>
      <c r="O1074" s="273"/>
      <c r="P1074" s="107"/>
      <c r="Q1074" s="107"/>
      <c r="R1074" s="107"/>
      <c r="S1074" s="107"/>
      <c r="T1074" s="107"/>
      <c r="U1074" s="107"/>
      <c r="V1074" s="154"/>
      <c r="W1074" s="139"/>
      <c r="X1074" s="75"/>
      <c r="Y1074" s="67"/>
      <c r="Z1074" s="67"/>
      <c r="AA1074" s="67"/>
      <c r="AB1074" s="67"/>
      <c r="AC1074" s="78"/>
      <c r="AD1074" s="83"/>
      <c r="AE1074" s="83"/>
      <c r="AF1074" s="83"/>
      <c r="AG1074" s="84"/>
      <c r="AH1074" s="166"/>
    </row>
    <row r="1075" spans="1:34" ht="6" customHeight="1" thickBot="1">
      <c r="A1075" s="249"/>
      <c r="B1075" s="294"/>
      <c r="C1075" s="297"/>
      <c r="D1075" s="300"/>
      <c r="E1075" s="251"/>
      <c r="F1075" s="254"/>
      <c r="G1075" s="254"/>
      <c r="H1075" s="257"/>
      <c r="I1075" s="294"/>
      <c r="J1075" s="297"/>
      <c r="K1075" s="300"/>
      <c r="L1075" s="259" t="str">
        <f>IF(OR(VLOOKUP(A1071,入力シート❷!A:I,5,FALSE)="",VLOOKUP(A1071,入力シート❷!A:I,6,FALSE)=""),"入力シート❷に入力してください",VLOOKUP(A1071,入力シート❷!A:I,5,FALSE)&amp;"　"&amp;VLOOKUP(A1071,入力シート❷!A:I,6,FALSE))</f>
        <v>入力シート❷に入力してください</v>
      </c>
      <c r="M1075" s="260"/>
      <c r="N1075" s="260"/>
      <c r="O1075" s="261"/>
      <c r="P1075" s="107"/>
      <c r="Q1075" s="107"/>
      <c r="R1075" s="107"/>
      <c r="S1075" s="107"/>
      <c r="T1075" s="107"/>
      <c r="U1075" s="107"/>
      <c r="V1075" s="136" t="s">
        <v>9</v>
      </c>
      <c r="W1075" s="128" t="str">
        <f>IF(VLOOKUP(A1071,入力シート❷!A:U,20,FALSE)="","",VLOOKUP(A1071,入力シート❷!A:U,20,FALSE))</f>
        <v/>
      </c>
      <c r="X1075" s="75"/>
      <c r="Y1075" s="67"/>
      <c r="Z1075" s="67"/>
      <c r="AA1075" s="67"/>
      <c r="AB1075" s="67"/>
      <c r="AC1075" s="78"/>
      <c r="AD1075" s="83"/>
      <c r="AE1075" s="83"/>
      <c r="AF1075" s="83"/>
      <c r="AG1075" s="84"/>
      <c r="AH1075" s="167" t="s">
        <v>15</v>
      </c>
    </row>
    <row r="1076" spans="1:34" ht="6" customHeight="1" thickBot="1">
      <c r="A1076" s="249"/>
      <c r="B1076" s="294"/>
      <c r="C1076" s="297"/>
      <c r="D1076" s="300"/>
      <c r="E1076" s="251"/>
      <c r="F1076" s="254"/>
      <c r="G1076" s="254"/>
      <c r="H1076" s="257"/>
      <c r="I1076" s="294"/>
      <c r="J1076" s="297"/>
      <c r="K1076" s="300"/>
      <c r="L1076" s="262"/>
      <c r="M1076" s="263"/>
      <c r="N1076" s="263"/>
      <c r="O1076" s="264"/>
      <c r="P1076" s="113"/>
      <c r="Q1076" s="113"/>
      <c r="R1076" s="113"/>
      <c r="S1076" s="113"/>
      <c r="T1076" s="113"/>
      <c r="U1076" s="113"/>
      <c r="V1076" s="124"/>
      <c r="W1076" s="121"/>
      <c r="X1076" s="75"/>
      <c r="Y1076" s="67"/>
      <c r="Z1076" s="67"/>
      <c r="AA1076" s="67"/>
      <c r="AB1076" s="67"/>
      <c r="AC1076" s="78"/>
      <c r="AD1076" s="83"/>
      <c r="AE1076" s="83"/>
      <c r="AF1076" s="83"/>
      <c r="AG1076" s="84"/>
      <c r="AH1076" s="165"/>
    </row>
    <row r="1077" spans="1:34" ht="6" customHeight="1" thickBot="1">
      <c r="A1077" s="249"/>
      <c r="B1077" s="294"/>
      <c r="C1077" s="297"/>
      <c r="D1077" s="300"/>
      <c r="E1077" s="251"/>
      <c r="F1077" s="254"/>
      <c r="G1077" s="254"/>
      <c r="H1077" s="257"/>
      <c r="I1077" s="294"/>
      <c r="J1077" s="297"/>
      <c r="K1077" s="300"/>
      <c r="L1077" s="262"/>
      <c r="M1077" s="263"/>
      <c r="N1077" s="263"/>
      <c r="O1077" s="264"/>
      <c r="P1077" s="114" t="s">
        <v>4</v>
      </c>
      <c r="Q1077" s="114" t="s">
        <v>5</v>
      </c>
      <c r="R1077" s="114" t="s">
        <v>11</v>
      </c>
      <c r="S1077" s="114" t="s">
        <v>12</v>
      </c>
      <c r="T1077" s="126" t="s">
        <v>15</v>
      </c>
      <c r="U1077" s="16"/>
      <c r="V1077" s="124"/>
      <c r="W1077" s="121"/>
      <c r="X1077" s="75" t="str">
        <f>IF(VLOOKUP(A1071,入力シート❷!A:AF,28,FALSE)="","",VLOOKUP(A1071,入力シート❷!A:AF,28,FALSE))</f>
        <v/>
      </c>
      <c r="Y1077" s="67" t="str">
        <f>IF(VLOOKUP(A1071,入力シート❷!A:AF,29,FALSE)="","",VLOOKUP(A1071,入力シート❷!A:AF,29,FALSE))</f>
        <v/>
      </c>
      <c r="Z1077" s="67" t="str">
        <f>IF(VLOOKUP(A1071,入力シート❷!A:AF,30,FALSE)="","",VLOOKUP(A1071,入力シート❷!A:AF,30,FALSE))</f>
        <v/>
      </c>
      <c r="AA1077" s="67" t="str">
        <f>IF(VLOOKUP(A1071,入力シート❷!A:AF,31,FALSE)="","",VLOOKUP(A1071,入力シート❷!A:AF,31,FALSE))</f>
        <v/>
      </c>
      <c r="AB1077" s="67" t="str">
        <f>IF(VLOOKUP(A1071,入力シート❷!A:AF,32,FALSE)="","",VLOOKUP(A1071,入力シート❷!A:AF,32,FALSE))</f>
        <v/>
      </c>
      <c r="AC1077" s="69"/>
      <c r="AD1077" s="83"/>
      <c r="AE1077" s="83"/>
      <c r="AF1077" s="83"/>
      <c r="AG1077" s="84"/>
      <c r="AH1077" s="165"/>
    </row>
    <row r="1078" spans="1:34" ht="6" customHeight="1" thickBot="1">
      <c r="A1078" s="249"/>
      <c r="B1078" s="294"/>
      <c r="C1078" s="297"/>
      <c r="D1078" s="300"/>
      <c r="E1078" s="251"/>
      <c r="F1078" s="254"/>
      <c r="G1078" s="254"/>
      <c r="H1078" s="257"/>
      <c r="I1078" s="294"/>
      <c r="J1078" s="297"/>
      <c r="K1078" s="300"/>
      <c r="L1078" s="262"/>
      <c r="M1078" s="263"/>
      <c r="N1078" s="263"/>
      <c r="O1078" s="264"/>
      <c r="P1078" s="115"/>
      <c r="Q1078" s="115"/>
      <c r="R1078" s="115"/>
      <c r="S1078" s="115"/>
      <c r="T1078" s="127"/>
      <c r="U1078" s="17"/>
      <c r="V1078" s="137"/>
      <c r="W1078" s="129"/>
      <c r="X1078" s="75"/>
      <c r="Y1078" s="67"/>
      <c r="Z1078" s="67"/>
      <c r="AA1078" s="67"/>
      <c r="AB1078" s="67"/>
      <c r="AC1078" s="69"/>
      <c r="AD1078" s="83"/>
      <c r="AE1078" s="83"/>
      <c r="AF1078" s="83"/>
      <c r="AG1078" s="84"/>
      <c r="AH1078" s="166"/>
    </row>
    <row r="1079" spans="1:34" ht="6" customHeight="1" thickBot="1">
      <c r="A1079" s="249"/>
      <c r="B1079" s="294"/>
      <c r="C1079" s="297"/>
      <c r="D1079" s="300"/>
      <c r="E1079" s="251"/>
      <c r="F1079" s="254"/>
      <c r="G1079" s="254"/>
      <c r="H1079" s="257"/>
      <c r="I1079" s="294"/>
      <c r="J1079" s="297"/>
      <c r="K1079" s="300"/>
      <c r="L1079" s="262"/>
      <c r="M1079" s="263"/>
      <c r="N1079" s="263"/>
      <c r="O1079" s="264"/>
      <c r="P1079" s="107" t="str">
        <f>IF(VLOOKUP(A1071,入力シート❷!A:U,14,FALSE)="","",VLOOKUP(A1071,入力シート❷!A:U,14,FALSE))</f>
        <v/>
      </c>
      <c r="Q1079" s="107" t="str">
        <f>IF(VLOOKUP(A1071,入力シート❷!A:U,15,FALSE)="","",VLOOKUP(A1071,入力シート❷!A:U,15,FALSE))</f>
        <v/>
      </c>
      <c r="R1079" s="107" t="str">
        <f>IF(VLOOKUP(A1071,入力シート❷!A:U,16,FALSE)="","",VLOOKUP(A1071,入力シート❷!A:U,16,FALSE))</f>
        <v/>
      </c>
      <c r="S1079" s="107" t="str">
        <f>IF(VLOOKUP(A1071,入力シート❷!A:U,17,FALSE)="","",VLOOKUP(A1071,入力シート❷!A:U,17,FALSE))</f>
        <v/>
      </c>
      <c r="T1079" s="127"/>
      <c r="U1079" s="17"/>
      <c r="V1079" s="123" t="s">
        <v>10</v>
      </c>
      <c r="W1079" s="120" t="str">
        <f>IF(VLOOKUP(A1071,入力シート❷!A:U,21,FALSE)="","",VLOOKUP(A1071,入力シート❷!A:U,21,FALSE))</f>
        <v/>
      </c>
      <c r="X1079" s="75"/>
      <c r="Y1079" s="67"/>
      <c r="Z1079" s="67"/>
      <c r="AA1079" s="67"/>
      <c r="AB1079" s="67"/>
      <c r="AC1079" s="69"/>
      <c r="AD1079" s="83"/>
      <c r="AE1079" s="83"/>
      <c r="AF1079" s="83"/>
      <c r="AG1079" s="84"/>
      <c r="AH1079" s="167" t="s">
        <v>15</v>
      </c>
    </row>
    <row r="1080" spans="1:34" ht="6" customHeight="1" thickBot="1">
      <c r="A1080" s="249"/>
      <c r="B1080" s="294"/>
      <c r="C1080" s="297"/>
      <c r="D1080" s="300"/>
      <c r="E1080" s="251"/>
      <c r="F1080" s="254"/>
      <c r="G1080" s="254"/>
      <c r="H1080" s="257"/>
      <c r="I1080" s="294"/>
      <c r="J1080" s="297"/>
      <c r="K1080" s="300"/>
      <c r="L1080" s="262"/>
      <c r="M1080" s="263"/>
      <c r="N1080" s="263"/>
      <c r="O1080" s="264"/>
      <c r="P1080" s="107"/>
      <c r="Q1080" s="107"/>
      <c r="R1080" s="107"/>
      <c r="S1080" s="107"/>
      <c r="T1080" s="111" t="str">
        <f>VLOOKUP(A1071,■■■!A:BN,66)</f>
        <v/>
      </c>
      <c r="U1080" s="118">
        <f>VLOOKUP(A1071,■■■!A:BA,53)</f>
        <v>0</v>
      </c>
      <c r="V1080" s="124"/>
      <c r="W1080" s="121"/>
      <c r="X1080" s="75"/>
      <c r="Y1080" s="67"/>
      <c r="Z1080" s="67"/>
      <c r="AA1080" s="67"/>
      <c r="AB1080" s="67"/>
      <c r="AC1080" s="69"/>
      <c r="AD1080" s="83"/>
      <c r="AE1080" s="83"/>
      <c r="AF1080" s="83"/>
      <c r="AG1080" s="84"/>
      <c r="AH1080" s="165"/>
    </row>
    <row r="1081" spans="1:34" ht="6" customHeight="1" thickBot="1">
      <c r="A1081" s="249"/>
      <c r="B1081" s="294"/>
      <c r="C1081" s="297"/>
      <c r="D1081" s="300"/>
      <c r="E1081" s="251"/>
      <c r="F1081" s="254"/>
      <c r="G1081" s="254"/>
      <c r="H1081" s="257"/>
      <c r="I1081" s="294"/>
      <c r="J1081" s="297"/>
      <c r="K1081" s="300"/>
      <c r="L1081" s="262"/>
      <c r="M1081" s="263"/>
      <c r="N1081" s="263"/>
      <c r="O1081" s="264"/>
      <c r="P1081" s="107"/>
      <c r="Q1081" s="107"/>
      <c r="R1081" s="107"/>
      <c r="S1081" s="107"/>
      <c r="T1081" s="111"/>
      <c r="U1081" s="118"/>
      <c r="V1081" s="124"/>
      <c r="W1081" s="121"/>
      <c r="X1081" s="75"/>
      <c r="Y1081" s="67"/>
      <c r="Z1081" s="67"/>
      <c r="AA1081" s="67"/>
      <c r="AB1081" s="67"/>
      <c r="AC1081" s="69"/>
      <c r="AD1081" s="83"/>
      <c r="AE1081" s="83"/>
      <c r="AF1081" s="83"/>
      <c r="AG1081" s="84"/>
      <c r="AH1081" s="165"/>
    </row>
    <row r="1082" spans="1:34" ht="6" customHeight="1" thickBot="1">
      <c r="A1082" s="249"/>
      <c r="B1082" s="295"/>
      <c r="C1082" s="298"/>
      <c r="D1082" s="301"/>
      <c r="E1082" s="252"/>
      <c r="F1082" s="255"/>
      <c r="G1082" s="255"/>
      <c r="H1082" s="258"/>
      <c r="I1082" s="295"/>
      <c r="J1082" s="298"/>
      <c r="K1082" s="301"/>
      <c r="L1082" s="265"/>
      <c r="M1082" s="266"/>
      <c r="N1082" s="266"/>
      <c r="O1082" s="267"/>
      <c r="P1082" s="108"/>
      <c r="Q1082" s="108"/>
      <c r="R1082" s="108"/>
      <c r="S1082" s="108"/>
      <c r="T1082" s="112"/>
      <c r="U1082" s="119"/>
      <c r="V1082" s="125"/>
      <c r="W1082" s="122"/>
      <c r="X1082" s="76"/>
      <c r="Y1082" s="68"/>
      <c r="Z1082" s="68"/>
      <c r="AA1082" s="68"/>
      <c r="AB1082" s="68"/>
      <c r="AC1082" s="70"/>
      <c r="AD1082" s="85"/>
      <c r="AE1082" s="85"/>
      <c r="AF1082" s="85"/>
      <c r="AG1082" s="86"/>
      <c r="AH1082" s="168"/>
    </row>
    <row r="1083" spans="1:34" ht="6" customHeight="1" thickBot="1">
      <c r="A1083" s="249">
        <v>59</v>
      </c>
      <c r="B1083" s="293" t="str">
        <f>IF(VLOOKUP(A1083,入力シート❷!A:B,2,FALSE)="ハイパーコース","ハイパー","")</f>
        <v/>
      </c>
      <c r="C1083" s="296" t="str">
        <f>IF(VLOOKUP(A1083,入力シート❷!A:B,2,FALSE)="アドバンストコース","アドバンスト","")</f>
        <v/>
      </c>
      <c r="D1083" s="299" t="str">
        <f>IF(VLOOKUP(A1083,入力シート❷!A:B,2,FALSE)="アグレッシブコース","アグレッシブ","")</f>
        <v/>
      </c>
      <c r="E1083" s="250" t="str">
        <f>IF(VLOOKUP(A1083,入力シート❷!A:C,3,FALSE)="A推薦(単願)","A推薦","")</f>
        <v/>
      </c>
      <c r="F1083" s="253" t="str">
        <f>IF(VLOOKUP(A1083,入力シート❷!A:C,3,FALSE)="B推薦(併願)","B推薦","")</f>
        <v/>
      </c>
      <c r="G1083" s="253" t="str">
        <f>IF(VLOOKUP(A1083,入力シート❷!A:C,3,FALSE)="C推薦(第一志望)","C推薦","")</f>
        <v/>
      </c>
      <c r="H1083" s="256" t="str">
        <f>IF(VLOOKUP(A1083,入力シート❷!A:C,3,FALSE)="併願優遇","併願優遇","")</f>
        <v/>
      </c>
      <c r="I1083" s="293" t="str">
        <f>IF(VLOOKUP(A1083,入力シート❷!A:D,4,FALSE)="学業特待Ⅰ","学業特待Ⅰ","")</f>
        <v/>
      </c>
      <c r="J1083" s="296" t="str">
        <f>IF(VLOOKUP(A1083,入力シート❷!A:D,4,FALSE)="学業特待Ⅱ","学業特待Ⅱ","")</f>
        <v/>
      </c>
      <c r="K1083" s="299" t="str">
        <f>IF(VLOOKUP(A1083,入力シート❷!A:D,4,FALSE)="学業特待Ⅲ","学業特待Ⅲ","")</f>
        <v/>
      </c>
      <c r="L1083" s="277" t="str">
        <f>IF(OR(VLOOKUP(A1083,入力シート❷!A:I,7,FALSE)="",VLOOKUP(A1083,入力シート❷!A:I,8,FALSE)=""),"入力シート❷に入力してください",VLOOKUP(A1083,入力シート❷!A:I,7,FALSE)&amp;"　"&amp;VLOOKUP(A1083,入力シート❷!A:I,8,FALSE))</f>
        <v>入力シート❷に入力してください</v>
      </c>
      <c r="M1083" s="278"/>
      <c r="N1083" s="268" t="str">
        <f>IF(VLOOKUP(A1083,入力シート❷!A:I,9,FALSE)="","",IF(VLOOKUP(A1083,入力シート❷!A:I,9,FALSE)="女","",VLOOKUP(A1083,入力シート❷!A:I,9,FALSE)))</f>
        <v/>
      </c>
      <c r="O1083" s="271" t="str">
        <f>IF(VLOOKUP(A1083,入力シート❷!A:I,9,FALSE)="","",IF(VLOOKUP(A1083,入力シート❷!A:I,9,FALSE)="男","",VLOOKUP(A1083,入力シート❷!A:I,9,FALSE)))</f>
        <v/>
      </c>
      <c r="P1083" s="159" t="s">
        <v>0</v>
      </c>
      <c r="Q1083" s="159" t="s">
        <v>1</v>
      </c>
      <c r="R1083" s="159" t="s">
        <v>2</v>
      </c>
      <c r="S1083" s="159" t="s">
        <v>3</v>
      </c>
      <c r="T1083" s="159" t="s">
        <v>6</v>
      </c>
      <c r="U1083" s="159" t="s">
        <v>7</v>
      </c>
      <c r="V1083" s="153" t="s">
        <v>8</v>
      </c>
      <c r="W1083" s="138" t="str">
        <f>IF(VLOOKUP(A1083,入力シート❷!A:U,19,FALSE)="","",VLOOKUP(A1083,入力シート❷!A:U,19,FALSE))</f>
        <v/>
      </c>
      <c r="X1083" s="87" t="str">
        <f>IF(VLOOKUP(A1083,入力シート❷!A:AF,22,FALSE)="","",VLOOKUP(A1083,入力シート❷!A:AF,22,FALSE))</f>
        <v/>
      </c>
      <c r="Y1083" s="66" t="str">
        <f>IF(VLOOKUP(A1083,入力シート❷!A:AF,23,FALSE)="","",VLOOKUP(A1083,入力シート❷!A:AF,23,FALSE))</f>
        <v/>
      </c>
      <c r="Z1083" s="66" t="str">
        <f>IF(VLOOKUP(A1083,入力シート❷!A:AF,24,FALSE)="","",VLOOKUP(A1083,入力シート❷!A:AF,24,FALSE))</f>
        <v/>
      </c>
      <c r="AA1083" s="66" t="str">
        <f>IF(VLOOKUP(A1083,入力シート❷!A:AF,25,FALSE)="","",VLOOKUP(A1083,入力シート❷!A:AF,25,FALSE))</f>
        <v/>
      </c>
      <c r="AB1083" s="66" t="str">
        <f>IF(VLOOKUP(A1083,入力シート❷!A:AF,26,FALSE)="","",VLOOKUP(A1083,入力シート❷!A:AF,26,FALSE))</f>
        <v/>
      </c>
      <c r="AC1083" s="77" t="str">
        <f>IF(VLOOKUP(A1083,入力シート❷!A:AF,27,FALSE)="","",VLOOKUP(A1083,入力シート❷!A:AF,27,FALSE))</f>
        <v/>
      </c>
      <c r="AD1083" s="81" t="str">
        <f>IF(VLOOKUP(A1083,入力シート❷!A:AG,33,FALSE)="","必要な場合、入力シート❷に入力してください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必要な場合、入力シート❷に入力してください",VLOOKUP(A1083,入力シート❷!A:AG,33,FALSE))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83" s="81"/>
      <c r="AF1083" s="81"/>
      <c r="AG1083" s="82"/>
      <c r="AH1083" s="164" t="s">
        <v>15</v>
      </c>
    </row>
    <row r="1084" spans="1:34" ht="6" customHeight="1" thickBot="1">
      <c r="A1084" s="249"/>
      <c r="B1084" s="294"/>
      <c r="C1084" s="297"/>
      <c r="D1084" s="300"/>
      <c r="E1084" s="251"/>
      <c r="F1084" s="254"/>
      <c r="G1084" s="254"/>
      <c r="H1084" s="257"/>
      <c r="I1084" s="294"/>
      <c r="J1084" s="297"/>
      <c r="K1084" s="300"/>
      <c r="L1084" s="279"/>
      <c r="M1084" s="280"/>
      <c r="N1084" s="269"/>
      <c r="O1084" s="272"/>
      <c r="P1084" s="115"/>
      <c r="Q1084" s="115"/>
      <c r="R1084" s="115"/>
      <c r="S1084" s="115"/>
      <c r="T1084" s="115"/>
      <c r="U1084" s="115"/>
      <c r="V1084" s="124"/>
      <c r="W1084" s="121"/>
      <c r="X1084" s="75"/>
      <c r="Y1084" s="67"/>
      <c r="Z1084" s="67"/>
      <c r="AA1084" s="67"/>
      <c r="AB1084" s="67"/>
      <c r="AC1084" s="78"/>
      <c r="AD1084" s="83"/>
      <c r="AE1084" s="83"/>
      <c r="AF1084" s="83"/>
      <c r="AG1084" s="84"/>
      <c r="AH1084" s="165"/>
    </row>
    <row r="1085" spans="1:34" ht="6" customHeight="1" thickBot="1">
      <c r="A1085" s="249"/>
      <c r="B1085" s="294"/>
      <c r="C1085" s="297"/>
      <c r="D1085" s="300"/>
      <c r="E1085" s="251"/>
      <c r="F1085" s="254"/>
      <c r="G1085" s="254"/>
      <c r="H1085" s="257"/>
      <c r="I1085" s="294"/>
      <c r="J1085" s="297"/>
      <c r="K1085" s="300"/>
      <c r="L1085" s="279"/>
      <c r="M1085" s="280"/>
      <c r="N1085" s="269"/>
      <c r="O1085" s="272"/>
      <c r="P1085" s="107" t="str">
        <f>IF(VLOOKUP(A1083,入力シート❷!A:U,10,FALSE)="","",VLOOKUP(A1083,入力シート❷!A:U,10,FALSE))</f>
        <v/>
      </c>
      <c r="Q1085" s="107" t="str">
        <f>IF(VLOOKUP(A1083,入力シート❷!A:U,11,FALSE)="","",VLOOKUP(A1083,入力シート❷!A:U,11,FALSE))</f>
        <v/>
      </c>
      <c r="R1085" s="107" t="str">
        <f>IF(VLOOKUP(A1083,入力シート❷!A:U,12,FALSE)="","",VLOOKUP(A1083,入力シート❷!A:U,12,FALSE))</f>
        <v/>
      </c>
      <c r="S1085" s="107" t="str">
        <f>IF(VLOOKUP(A1083,入力シート❷!A:U,13,FALSE)="","",VLOOKUP(A1083,入力シート❷!A:U,13,FALSE))</f>
        <v/>
      </c>
      <c r="T1085" s="107" t="str">
        <f>IF(VLOOKUP(A1083,入力シート❷!A:U,18,FALSE)="","",VLOOKUP(A1083,入力シート❷!A:U,18,FALSE))</f>
        <v/>
      </c>
      <c r="U1085" s="107" t="str">
        <f>IF(SUM(P1085:T1085)=0,"",SUM(P1085:T1085))</f>
        <v/>
      </c>
      <c r="V1085" s="124"/>
      <c r="W1085" s="121"/>
      <c r="X1085" s="75"/>
      <c r="Y1085" s="67"/>
      <c r="Z1085" s="67"/>
      <c r="AA1085" s="67"/>
      <c r="AB1085" s="67"/>
      <c r="AC1085" s="78"/>
      <c r="AD1085" s="83"/>
      <c r="AE1085" s="83"/>
      <c r="AF1085" s="83"/>
      <c r="AG1085" s="84"/>
      <c r="AH1085" s="165"/>
    </row>
    <row r="1086" spans="1:34" ht="6" customHeight="1" thickBot="1">
      <c r="A1086" s="249"/>
      <c r="B1086" s="294"/>
      <c r="C1086" s="297"/>
      <c r="D1086" s="300"/>
      <c r="E1086" s="251"/>
      <c r="F1086" s="254"/>
      <c r="G1086" s="254"/>
      <c r="H1086" s="257"/>
      <c r="I1086" s="294"/>
      <c r="J1086" s="297"/>
      <c r="K1086" s="300"/>
      <c r="L1086" s="281"/>
      <c r="M1086" s="282"/>
      <c r="N1086" s="270"/>
      <c r="O1086" s="273"/>
      <c r="P1086" s="107"/>
      <c r="Q1086" s="107"/>
      <c r="R1086" s="107"/>
      <c r="S1086" s="107"/>
      <c r="T1086" s="107"/>
      <c r="U1086" s="107"/>
      <c r="V1086" s="154"/>
      <c r="W1086" s="139"/>
      <c r="X1086" s="75"/>
      <c r="Y1086" s="67"/>
      <c r="Z1086" s="67"/>
      <c r="AA1086" s="67"/>
      <c r="AB1086" s="67"/>
      <c r="AC1086" s="78"/>
      <c r="AD1086" s="83"/>
      <c r="AE1086" s="83"/>
      <c r="AF1086" s="83"/>
      <c r="AG1086" s="84"/>
      <c r="AH1086" s="166"/>
    </row>
    <row r="1087" spans="1:34" ht="6" customHeight="1" thickBot="1">
      <c r="A1087" s="249"/>
      <c r="B1087" s="294"/>
      <c r="C1087" s="297"/>
      <c r="D1087" s="300"/>
      <c r="E1087" s="251"/>
      <c r="F1087" s="254"/>
      <c r="G1087" s="254"/>
      <c r="H1087" s="257"/>
      <c r="I1087" s="294"/>
      <c r="J1087" s="297"/>
      <c r="K1087" s="300"/>
      <c r="L1087" s="259" t="str">
        <f>IF(OR(VLOOKUP(A1083,入力シート❷!A:I,5,FALSE)="",VLOOKUP(A1083,入力シート❷!A:I,6,FALSE)=""),"入力シート❷に入力してください",VLOOKUP(A1083,入力シート❷!A:I,5,FALSE)&amp;"　"&amp;VLOOKUP(A1083,入力シート❷!A:I,6,FALSE))</f>
        <v>入力シート❷に入力してください</v>
      </c>
      <c r="M1087" s="260"/>
      <c r="N1087" s="260"/>
      <c r="O1087" s="261"/>
      <c r="P1087" s="107"/>
      <c r="Q1087" s="107"/>
      <c r="R1087" s="107"/>
      <c r="S1087" s="107"/>
      <c r="T1087" s="107"/>
      <c r="U1087" s="107"/>
      <c r="V1087" s="136" t="s">
        <v>9</v>
      </c>
      <c r="W1087" s="128" t="str">
        <f>IF(VLOOKUP(A1083,入力シート❷!A:U,20,FALSE)="","",VLOOKUP(A1083,入力シート❷!A:U,20,FALSE))</f>
        <v/>
      </c>
      <c r="X1087" s="75"/>
      <c r="Y1087" s="67"/>
      <c r="Z1087" s="67"/>
      <c r="AA1087" s="67"/>
      <c r="AB1087" s="67"/>
      <c r="AC1087" s="78"/>
      <c r="AD1087" s="83"/>
      <c r="AE1087" s="83"/>
      <c r="AF1087" s="83"/>
      <c r="AG1087" s="84"/>
      <c r="AH1087" s="167" t="s">
        <v>15</v>
      </c>
    </row>
    <row r="1088" spans="1:34" ht="6" customHeight="1" thickBot="1">
      <c r="A1088" s="249"/>
      <c r="B1088" s="294"/>
      <c r="C1088" s="297"/>
      <c r="D1088" s="300"/>
      <c r="E1088" s="251"/>
      <c r="F1088" s="254"/>
      <c r="G1088" s="254"/>
      <c r="H1088" s="257"/>
      <c r="I1088" s="294"/>
      <c r="J1088" s="297"/>
      <c r="K1088" s="300"/>
      <c r="L1088" s="262"/>
      <c r="M1088" s="263"/>
      <c r="N1088" s="263"/>
      <c r="O1088" s="264"/>
      <c r="P1088" s="113"/>
      <c r="Q1088" s="113"/>
      <c r="R1088" s="113"/>
      <c r="S1088" s="113"/>
      <c r="T1088" s="113"/>
      <c r="U1088" s="113"/>
      <c r="V1088" s="124"/>
      <c r="W1088" s="121"/>
      <c r="X1088" s="75"/>
      <c r="Y1088" s="67"/>
      <c r="Z1088" s="67"/>
      <c r="AA1088" s="67"/>
      <c r="AB1088" s="67"/>
      <c r="AC1088" s="78"/>
      <c r="AD1088" s="83"/>
      <c r="AE1088" s="83"/>
      <c r="AF1088" s="83"/>
      <c r="AG1088" s="84"/>
      <c r="AH1088" s="165"/>
    </row>
    <row r="1089" spans="1:34" ht="6" customHeight="1" thickBot="1">
      <c r="A1089" s="249"/>
      <c r="B1089" s="294"/>
      <c r="C1089" s="297"/>
      <c r="D1089" s="300"/>
      <c r="E1089" s="251"/>
      <c r="F1089" s="254"/>
      <c r="G1089" s="254"/>
      <c r="H1089" s="257"/>
      <c r="I1089" s="294"/>
      <c r="J1089" s="297"/>
      <c r="K1089" s="300"/>
      <c r="L1089" s="262"/>
      <c r="M1089" s="263"/>
      <c r="N1089" s="263"/>
      <c r="O1089" s="264"/>
      <c r="P1089" s="114" t="s">
        <v>4</v>
      </c>
      <c r="Q1089" s="114" t="s">
        <v>5</v>
      </c>
      <c r="R1089" s="114" t="s">
        <v>11</v>
      </c>
      <c r="S1089" s="114" t="s">
        <v>12</v>
      </c>
      <c r="T1089" s="126" t="s">
        <v>15</v>
      </c>
      <c r="U1089" s="16"/>
      <c r="V1089" s="124"/>
      <c r="W1089" s="121"/>
      <c r="X1089" s="75" t="str">
        <f>IF(VLOOKUP(A1083,入力シート❷!A:AF,28,FALSE)="","",VLOOKUP(A1083,入力シート❷!A:AF,28,FALSE))</f>
        <v/>
      </c>
      <c r="Y1089" s="67" t="str">
        <f>IF(VLOOKUP(A1083,入力シート❷!A:AF,29,FALSE)="","",VLOOKUP(A1083,入力シート❷!A:AF,29,FALSE))</f>
        <v/>
      </c>
      <c r="Z1089" s="67" t="str">
        <f>IF(VLOOKUP(A1083,入力シート❷!A:AF,30,FALSE)="","",VLOOKUP(A1083,入力シート❷!A:AF,30,FALSE))</f>
        <v/>
      </c>
      <c r="AA1089" s="67" t="str">
        <f>IF(VLOOKUP(A1083,入力シート❷!A:AF,31,FALSE)="","",VLOOKUP(A1083,入力シート❷!A:AF,31,FALSE))</f>
        <v/>
      </c>
      <c r="AB1089" s="67" t="str">
        <f>IF(VLOOKUP(A1083,入力シート❷!A:AF,32,FALSE)="","",VLOOKUP(A1083,入力シート❷!A:AF,32,FALSE))</f>
        <v/>
      </c>
      <c r="AC1089" s="69"/>
      <c r="AD1089" s="83"/>
      <c r="AE1089" s="83"/>
      <c r="AF1089" s="83"/>
      <c r="AG1089" s="84"/>
      <c r="AH1089" s="165"/>
    </row>
    <row r="1090" spans="1:34" ht="6" customHeight="1" thickBot="1">
      <c r="A1090" s="249"/>
      <c r="B1090" s="294"/>
      <c r="C1090" s="297"/>
      <c r="D1090" s="300"/>
      <c r="E1090" s="251"/>
      <c r="F1090" s="254"/>
      <c r="G1090" s="254"/>
      <c r="H1090" s="257"/>
      <c r="I1090" s="294"/>
      <c r="J1090" s="297"/>
      <c r="K1090" s="300"/>
      <c r="L1090" s="262"/>
      <c r="M1090" s="263"/>
      <c r="N1090" s="263"/>
      <c r="O1090" s="264"/>
      <c r="P1090" s="115"/>
      <c r="Q1090" s="115"/>
      <c r="R1090" s="115"/>
      <c r="S1090" s="115"/>
      <c r="T1090" s="127"/>
      <c r="U1090" s="17"/>
      <c r="V1090" s="137"/>
      <c r="W1090" s="129"/>
      <c r="X1090" s="75"/>
      <c r="Y1090" s="67"/>
      <c r="Z1090" s="67"/>
      <c r="AA1090" s="67"/>
      <c r="AB1090" s="67"/>
      <c r="AC1090" s="69"/>
      <c r="AD1090" s="83"/>
      <c r="AE1090" s="83"/>
      <c r="AF1090" s="83"/>
      <c r="AG1090" s="84"/>
      <c r="AH1090" s="166"/>
    </row>
    <row r="1091" spans="1:34" ht="6" customHeight="1" thickBot="1">
      <c r="A1091" s="249"/>
      <c r="B1091" s="294"/>
      <c r="C1091" s="297"/>
      <c r="D1091" s="300"/>
      <c r="E1091" s="251"/>
      <c r="F1091" s="254"/>
      <c r="G1091" s="254"/>
      <c r="H1091" s="257"/>
      <c r="I1091" s="294"/>
      <c r="J1091" s="297"/>
      <c r="K1091" s="300"/>
      <c r="L1091" s="262"/>
      <c r="M1091" s="263"/>
      <c r="N1091" s="263"/>
      <c r="O1091" s="264"/>
      <c r="P1091" s="107" t="str">
        <f>IF(VLOOKUP(A1083,入力シート❷!A:U,14,FALSE)="","",VLOOKUP(A1083,入力シート❷!A:U,14,FALSE))</f>
        <v/>
      </c>
      <c r="Q1091" s="107" t="str">
        <f>IF(VLOOKUP(A1083,入力シート❷!A:U,15,FALSE)="","",VLOOKUP(A1083,入力シート❷!A:U,15,FALSE))</f>
        <v/>
      </c>
      <c r="R1091" s="107" t="str">
        <f>IF(VLOOKUP(A1083,入力シート❷!A:U,16,FALSE)="","",VLOOKUP(A1083,入力シート❷!A:U,16,FALSE))</f>
        <v/>
      </c>
      <c r="S1091" s="107" t="str">
        <f>IF(VLOOKUP(A1083,入力シート❷!A:U,17,FALSE)="","",VLOOKUP(A1083,入力シート❷!A:U,17,FALSE))</f>
        <v/>
      </c>
      <c r="T1091" s="127"/>
      <c r="U1091" s="17"/>
      <c r="V1091" s="123" t="s">
        <v>10</v>
      </c>
      <c r="W1091" s="120" t="str">
        <f>IF(VLOOKUP(A1083,入力シート❷!A:U,21,FALSE)="","",VLOOKUP(A1083,入力シート❷!A:U,21,FALSE))</f>
        <v/>
      </c>
      <c r="X1091" s="75"/>
      <c r="Y1091" s="67"/>
      <c r="Z1091" s="67"/>
      <c r="AA1091" s="67"/>
      <c r="AB1091" s="67"/>
      <c r="AC1091" s="69"/>
      <c r="AD1091" s="83"/>
      <c r="AE1091" s="83"/>
      <c r="AF1091" s="83"/>
      <c r="AG1091" s="84"/>
      <c r="AH1091" s="167" t="s">
        <v>15</v>
      </c>
    </row>
    <row r="1092" spans="1:34" ht="6" customHeight="1" thickBot="1">
      <c r="A1092" s="249"/>
      <c r="B1092" s="294"/>
      <c r="C1092" s="297"/>
      <c r="D1092" s="300"/>
      <c r="E1092" s="251"/>
      <c r="F1092" s="254"/>
      <c r="G1092" s="254"/>
      <c r="H1092" s="257"/>
      <c r="I1092" s="294"/>
      <c r="J1092" s="297"/>
      <c r="K1092" s="300"/>
      <c r="L1092" s="262"/>
      <c r="M1092" s="263"/>
      <c r="N1092" s="263"/>
      <c r="O1092" s="264"/>
      <c r="P1092" s="107"/>
      <c r="Q1092" s="107"/>
      <c r="R1092" s="107"/>
      <c r="S1092" s="107"/>
      <c r="T1092" s="111" t="str">
        <f>VLOOKUP(A1083,■■■!A:BN,66)</f>
        <v/>
      </c>
      <c r="U1092" s="118">
        <f>VLOOKUP(A1083,■■■!A:BA,53)</f>
        <v>0</v>
      </c>
      <c r="V1092" s="124"/>
      <c r="W1092" s="121"/>
      <c r="X1092" s="75"/>
      <c r="Y1092" s="67"/>
      <c r="Z1092" s="67"/>
      <c r="AA1092" s="67"/>
      <c r="AB1092" s="67"/>
      <c r="AC1092" s="69"/>
      <c r="AD1092" s="83"/>
      <c r="AE1092" s="83"/>
      <c r="AF1092" s="83"/>
      <c r="AG1092" s="84"/>
      <c r="AH1092" s="165"/>
    </row>
    <row r="1093" spans="1:34" ht="6" customHeight="1" thickBot="1">
      <c r="A1093" s="249"/>
      <c r="B1093" s="294"/>
      <c r="C1093" s="297"/>
      <c r="D1093" s="300"/>
      <c r="E1093" s="251"/>
      <c r="F1093" s="254"/>
      <c r="G1093" s="254"/>
      <c r="H1093" s="257"/>
      <c r="I1093" s="294"/>
      <c r="J1093" s="297"/>
      <c r="K1093" s="300"/>
      <c r="L1093" s="262"/>
      <c r="M1093" s="263"/>
      <c r="N1093" s="263"/>
      <c r="O1093" s="264"/>
      <c r="P1093" s="107"/>
      <c r="Q1093" s="107"/>
      <c r="R1093" s="107"/>
      <c r="S1093" s="107"/>
      <c r="T1093" s="111"/>
      <c r="U1093" s="118"/>
      <c r="V1093" s="124"/>
      <c r="W1093" s="121"/>
      <c r="X1093" s="75"/>
      <c r="Y1093" s="67"/>
      <c r="Z1093" s="67"/>
      <c r="AA1093" s="67"/>
      <c r="AB1093" s="67"/>
      <c r="AC1093" s="69"/>
      <c r="AD1093" s="83"/>
      <c r="AE1093" s="83"/>
      <c r="AF1093" s="83"/>
      <c r="AG1093" s="84"/>
      <c r="AH1093" s="165"/>
    </row>
    <row r="1094" spans="1:34" ht="6" customHeight="1" thickBot="1">
      <c r="A1094" s="249"/>
      <c r="B1094" s="295"/>
      <c r="C1094" s="298"/>
      <c r="D1094" s="301"/>
      <c r="E1094" s="252"/>
      <c r="F1094" s="255"/>
      <c r="G1094" s="255"/>
      <c r="H1094" s="258"/>
      <c r="I1094" s="295"/>
      <c r="J1094" s="298"/>
      <c r="K1094" s="301"/>
      <c r="L1094" s="265"/>
      <c r="M1094" s="266"/>
      <c r="N1094" s="266"/>
      <c r="O1094" s="267"/>
      <c r="P1094" s="108"/>
      <c r="Q1094" s="108"/>
      <c r="R1094" s="108"/>
      <c r="S1094" s="108"/>
      <c r="T1094" s="112"/>
      <c r="U1094" s="119"/>
      <c r="V1094" s="125"/>
      <c r="W1094" s="122"/>
      <c r="X1094" s="76"/>
      <c r="Y1094" s="68"/>
      <c r="Z1094" s="68"/>
      <c r="AA1094" s="68"/>
      <c r="AB1094" s="68"/>
      <c r="AC1094" s="70"/>
      <c r="AD1094" s="85"/>
      <c r="AE1094" s="85"/>
      <c r="AF1094" s="85"/>
      <c r="AG1094" s="86"/>
      <c r="AH1094" s="168"/>
    </row>
    <row r="1095" spans="1:34" ht="6" customHeight="1" thickBot="1">
      <c r="A1095" s="249">
        <v>60</v>
      </c>
      <c r="B1095" s="293" t="str">
        <f>IF(VLOOKUP(A1095,入力シート❷!A:B,2,FALSE)="ハイパーコース","ハイパー","")</f>
        <v/>
      </c>
      <c r="C1095" s="296" t="str">
        <f>IF(VLOOKUP(A1095,入力シート❷!A:B,2,FALSE)="アドバンストコース","アドバンスト","")</f>
        <v/>
      </c>
      <c r="D1095" s="299" t="str">
        <f>IF(VLOOKUP(A1095,入力シート❷!A:B,2,FALSE)="アグレッシブコース","アグレッシブ","")</f>
        <v/>
      </c>
      <c r="E1095" s="250" t="str">
        <f>IF(VLOOKUP(A1095,入力シート❷!A:C,3,FALSE)="A推薦(単願)","A推薦","")</f>
        <v/>
      </c>
      <c r="F1095" s="253" t="str">
        <f>IF(VLOOKUP(A1095,入力シート❷!A:C,3,FALSE)="B推薦(併願)","B推薦","")</f>
        <v/>
      </c>
      <c r="G1095" s="253" t="str">
        <f>IF(VLOOKUP(A1095,入力シート❷!A:C,3,FALSE)="C推薦(第一志望)","C推薦","")</f>
        <v/>
      </c>
      <c r="H1095" s="256" t="str">
        <f>IF(VLOOKUP(A1095,入力シート❷!A:C,3,FALSE)="併願優遇","併願優遇","")</f>
        <v/>
      </c>
      <c r="I1095" s="293" t="str">
        <f>IF(VLOOKUP(A1095,入力シート❷!A:D,4,FALSE)="学業特待Ⅰ","学業特待Ⅰ","")</f>
        <v/>
      </c>
      <c r="J1095" s="296" t="str">
        <f>IF(VLOOKUP(A1095,入力シート❷!A:D,4,FALSE)="学業特待Ⅱ","学業特待Ⅱ","")</f>
        <v/>
      </c>
      <c r="K1095" s="299" t="str">
        <f>IF(VLOOKUP(A1095,入力シート❷!A:D,4,FALSE)="学業特待Ⅲ","学業特待Ⅲ","")</f>
        <v/>
      </c>
      <c r="L1095" s="277" t="str">
        <f>IF(OR(VLOOKUP(A1095,入力シート❷!A:I,7,FALSE)="",VLOOKUP(A1095,入力シート❷!A:I,8,FALSE)=""),"入力シート❷に入力してください",VLOOKUP(A1095,入力シート❷!A:I,7,FALSE)&amp;"　"&amp;VLOOKUP(A1095,入力シート❷!A:I,8,FALSE))</f>
        <v>入力シート❷に入力してください</v>
      </c>
      <c r="M1095" s="278"/>
      <c r="N1095" s="268" t="str">
        <f>IF(VLOOKUP(A1095,入力シート❷!A:I,9,FALSE)="","",IF(VLOOKUP(A1095,入力シート❷!A:I,9,FALSE)="女","",VLOOKUP(A1095,入力シート❷!A:I,9,FALSE)))</f>
        <v/>
      </c>
      <c r="O1095" s="271" t="str">
        <f>IF(VLOOKUP(A1095,入力シート❷!A:I,9,FALSE)="","",IF(VLOOKUP(A1095,入力シート❷!A:I,9,FALSE)="男","",VLOOKUP(A1095,入力シート❷!A:I,9,FALSE)))</f>
        <v/>
      </c>
      <c r="P1095" s="159" t="s">
        <v>0</v>
      </c>
      <c r="Q1095" s="159" t="s">
        <v>1</v>
      </c>
      <c r="R1095" s="159" t="s">
        <v>2</v>
      </c>
      <c r="S1095" s="159" t="s">
        <v>3</v>
      </c>
      <c r="T1095" s="159" t="s">
        <v>6</v>
      </c>
      <c r="U1095" s="159" t="s">
        <v>7</v>
      </c>
      <c r="V1095" s="153" t="s">
        <v>8</v>
      </c>
      <c r="W1095" s="138" t="str">
        <f>IF(VLOOKUP(A1095,入力シート❷!A:U,19,FALSE)="","",VLOOKUP(A1095,入力シート❷!A:U,19,FALSE))</f>
        <v/>
      </c>
      <c r="X1095" s="87" t="str">
        <f>IF(VLOOKUP(A1095,入力シート❷!A:AF,22,FALSE)="","",VLOOKUP(A1095,入力シート❷!A:AF,22,FALSE))</f>
        <v/>
      </c>
      <c r="Y1095" s="66" t="str">
        <f>IF(VLOOKUP(A1095,入力シート❷!A:AF,23,FALSE)="","",VLOOKUP(A1095,入力シート❷!A:AF,23,FALSE))</f>
        <v/>
      </c>
      <c r="Z1095" s="66" t="str">
        <f>IF(VLOOKUP(A1095,入力シート❷!A:AF,24,FALSE)="","",VLOOKUP(A1095,入力シート❷!A:AF,24,FALSE))</f>
        <v/>
      </c>
      <c r="AA1095" s="66" t="str">
        <f>IF(VLOOKUP(A1095,入力シート❷!A:AF,25,FALSE)="","",VLOOKUP(A1095,入力シート❷!A:AF,25,FALSE))</f>
        <v/>
      </c>
      <c r="AB1095" s="66" t="str">
        <f>IF(VLOOKUP(A1095,入力シート❷!A:AF,26,FALSE)="","",VLOOKUP(A1095,入力シート❷!A:AF,26,FALSE))</f>
        <v/>
      </c>
      <c r="AC1095" s="77" t="str">
        <f>IF(VLOOKUP(A1095,入力シート❷!A:AF,27,FALSE)="","",VLOOKUP(A1095,入力シート❷!A:AF,27,FALSE))</f>
        <v/>
      </c>
      <c r="AD1095" s="81" t="str">
        <f>IF(VLOOKUP(A1095,入力シート❷!A:AG,33,FALSE)="","必要な場合、入力シート❷に入力してください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必要な場合、入力シート❷に入力してください",VLOOKUP(A1095,入力シート❷!A:AG,33,FALSE))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095" s="81"/>
      <c r="AF1095" s="81"/>
      <c r="AG1095" s="82"/>
      <c r="AH1095" s="164" t="s">
        <v>15</v>
      </c>
    </row>
    <row r="1096" spans="1:34" ht="6" customHeight="1" thickBot="1">
      <c r="A1096" s="249"/>
      <c r="B1096" s="294"/>
      <c r="C1096" s="297"/>
      <c r="D1096" s="300"/>
      <c r="E1096" s="251"/>
      <c r="F1096" s="254"/>
      <c r="G1096" s="254"/>
      <c r="H1096" s="257"/>
      <c r="I1096" s="294"/>
      <c r="J1096" s="297"/>
      <c r="K1096" s="300"/>
      <c r="L1096" s="279"/>
      <c r="M1096" s="280"/>
      <c r="N1096" s="269"/>
      <c r="O1096" s="272"/>
      <c r="P1096" s="115"/>
      <c r="Q1096" s="115"/>
      <c r="R1096" s="115"/>
      <c r="S1096" s="115"/>
      <c r="T1096" s="115"/>
      <c r="U1096" s="115"/>
      <c r="V1096" s="124"/>
      <c r="W1096" s="121"/>
      <c r="X1096" s="75"/>
      <c r="Y1096" s="67"/>
      <c r="Z1096" s="67"/>
      <c r="AA1096" s="67"/>
      <c r="AB1096" s="67"/>
      <c r="AC1096" s="78"/>
      <c r="AD1096" s="83"/>
      <c r="AE1096" s="83"/>
      <c r="AF1096" s="83"/>
      <c r="AG1096" s="84"/>
      <c r="AH1096" s="165"/>
    </row>
    <row r="1097" spans="1:34" ht="6" customHeight="1" thickBot="1">
      <c r="A1097" s="249"/>
      <c r="B1097" s="294"/>
      <c r="C1097" s="297"/>
      <c r="D1097" s="300"/>
      <c r="E1097" s="251"/>
      <c r="F1097" s="254"/>
      <c r="G1097" s="254"/>
      <c r="H1097" s="257"/>
      <c r="I1097" s="294"/>
      <c r="J1097" s="297"/>
      <c r="K1097" s="300"/>
      <c r="L1097" s="279"/>
      <c r="M1097" s="280"/>
      <c r="N1097" s="269"/>
      <c r="O1097" s="272"/>
      <c r="P1097" s="107" t="str">
        <f>IF(VLOOKUP(A1095,入力シート❷!A:U,10,FALSE)="","",VLOOKUP(A1095,入力シート❷!A:U,10,FALSE))</f>
        <v/>
      </c>
      <c r="Q1097" s="107" t="str">
        <f>IF(VLOOKUP(A1095,入力シート❷!A:U,11,FALSE)="","",VLOOKUP(A1095,入力シート❷!A:U,11,FALSE))</f>
        <v/>
      </c>
      <c r="R1097" s="107" t="str">
        <f>IF(VLOOKUP(A1095,入力シート❷!A:U,12,FALSE)="","",VLOOKUP(A1095,入力シート❷!A:U,12,FALSE))</f>
        <v/>
      </c>
      <c r="S1097" s="107" t="str">
        <f>IF(VLOOKUP(A1095,入力シート❷!A:U,13,FALSE)="","",VLOOKUP(A1095,入力シート❷!A:U,13,FALSE))</f>
        <v/>
      </c>
      <c r="T1097" s="107" t="str">
        <f>IF(VLOOKUP(A1095,入力シート❷!A:U,18,FALSE)="","",VLOOKUP(A1095,入力シート❷!A:U,18,FALSE))</f>
        <v/>
      </c>
      <c r="U1097" s="107" t="str">
        <f>IF(SUM(P1097:T1097)=0,"",SUM(P1097:T1097))</f>
        <v/>
      </c>
      <c r="V1097" s="124"/>
      <c r="W1097" s="121"/>
      <c r="X1097" s="75"/>
      <c r="Y1097" s="67"/>
      <c r="Z1097" s="67"/>
      <c r="AA1097" s="67"/>
      <c r="AB1097" s="67"/>
      <c r="AC1097" s="78"/>
      <c r="AD1097" s="83"/>
      <c r="AE1097" s="83"/>
      <c r="AF1097" s="83"/>
      <c r="AG1097" s="84"/>
      <c r="AH1097" s="165"/>
    </row>
    <row r="1098" spans="1:34" ht="6" customHeight="1" thickBot="1">
      <c r="A1098" s="249"/>
      <c r="B1098" s="294"/>
      <c r="C1098" s="297"/>
      <c r="D1098" s="300"/>
      <c r="E1098" s="251"/>
      <c r="F1098" s="254"/>
      <c r="G1098" s="254"/>
      <c r="H1098" s="257"/>
      <c r="I1098" s="294"/>
      <c r="J1098" s="297"/>
      <c r="K1098" s="300"/>
      <c r="L1098" s="281"/>
      <c r="M1098" s="282"/>
      <c r="N1098" s="270"/>
      <c r="O1098" s="273"/>
      <c r="P1098" s="107"/>
      <c r="Q1098" s="107"/>
      <c r="R1098" s="107"/>
      <c r="S1098" s="107"/>
      <c r="T1098" s="107"/>
      <c r="U1098" s="107"/>
      <c r="V1098" s="154"/>
      <c r="W1098" s="139"/>
      <c r="X1098" s="75"/>
      <c r="Y1098" s="67"/>
      <c r="Z1098" s="67"/>
      <c r="AA1098" s="67"/>
      <c r="AB1098" s="67"/>
      <c r="AC1098" s="78"/>
      <c r="AD1098" s="83"/>
      <c r="AE1098" s="83"/>
      <c r="AF1098" s="83"/>
      <c r="AG1098" s="84"/>
      <c r="AH1098" s="166"/>
    </row>
    <row r="1099" spans="1:34" ht="6" customHeight="1" thickBot="1">
      <c r="A1099" s="249"/>
      <c r="B1099" s="294"/>
      <c r="C1099" s="297"/>
      <c r="D1099" s="300"/>
      <c r="E1099" s="251"/>
      <c r="F1099" s="254"/>
      <c r="G1099" s="254"/>
      <c r="H1099" s="257"/>
      <c r="I1099" s="294"/>
      <c r="J1099" s="297"/>
      <c r="K1099" s="300"/>
      <c r="L1099" s="259" t="str">
        <f>IF(OR(VLOOKUP(A1095,入力シート❷!A:I,5,FALSE)="",VLOOKUP(A1095,入力シート❷!A:I,6,FALSE)=""),"入力シート❷に入力してください",VLOOKUP(A1095,入力シート❷!A:I,5,FALSE)&amp;"　"&amp;VLOOKUP(A1095,入力シート❷!A:I,6,FALSE))</f>
        <v>入力シート❷に入力してください</v>
      </c>
      <c r="M1099" s="260"/>
      <c r="N1099" s="260"/>
      <c r="O1099" s="261"/>
      <c r="P1099" s="107"/>
      <c r="Q1099" s="107"/>
      <c r="R1099" s="107"/>
      <c r="S1099" s="107"/>
      <c r="T1099" s="107"/>
      <c r="U1099" s="107"/>
      <c r="V1099" s="136" t="s">
        <v>9</v>
      </c>
      <c r="W1099" s="128" t="str">
        <f>IF(VLOOKUP(A1095,入力シート❷!A:U,20,FALSE)="","",VLOOKUP(A1095,入力シート❷!A:U,20,FALSE))</f>
        <v/>
      </c>
      <c r="X1099" s="75"/>
      <c r="Y1099" s="67"/>
      <c r="Z1099" s="67"/>
      <c r="AA1099" s="67"/>
      <c r="AB1099" s="67"/>
      <c r="AC1099" s="78"/>
      <c r="AD1099" s="83"/>
      <c r="AE1099" s="83"/>
      <c r="AF1099" s="83"/>
      <c r="AG1099" s="84"/>
      <c r="AH1099" s="167" t="s">
        <v>15</v>
      </c>
    </row>
    <row r="1100" spans="1:34" ht="6" customHeight="1" thickBot="1">
      <c r="A1100" s="249"/>
      <c r="B1100" s="294"/>
      <c r="C1100" s="297"/>
      <c r="D1100" s="300"/>
      <c r="E1100" s="251"/>
      <c r="F1100" s="254"/>
      <c r="G1100" s="254"/>
      <c r="H1100" s="257"/>
      <c r="I1100" s="294"/>
      <c r="J1100" s="297"/>
      <c r="K1100" s="300"/>
      <c r="L1100" s="262"/>
      <c r="M1100" s="263"/>
      <c r="N1100" s="263"/>
      <c r="O1100" s="264"/>
      <c r="P1100" s="113"/>
      <c r="Q1100" s="113"/>
      <c r="R1100" s="113"/>
      <c r="S1100" s="113"/>
      <c r="T1100" s="113"/>
      <c r="U1100" s="113"/>
      <c r="V1100" s="124"/>
      <c r="W1100" s="121"/>
      <c r="X1100" s="75"/>
      <c r="Y1100" s="67"/>
      <c r="Z1100" s="67"/>
      <c r="AA1100" s="67"/>
      <c r="AB1100" s="67"/>
      <c r="AC1100" s="78"/>
      <c r="AD1100" s="83"/>
      <c r="AE1100" s="83"/>
      <c r="AF1100" s="83"/>
      <c r="AG1100" s="84"/>
      <c r="AH1100" s="165"/>
    </row>
    <row r="1101" spans="1:34" ht="6" customHeight="1" thickBot="1">
      <c r="A1101" s="249"/>
      <c r="B1101" s="294"/>
      <c r="C1101" s="297"/>
      <c r="D1101" s="300"/>
      <c r="E1101" s="251"/>
      <c r="F1101" s="254"/>
      <c r="G1101" s="254"/>
      <c r="H1101" s="257"/>
      <c r="I1101" s="294"/>
      <c r="J1101" s="297"/>
      <c r="K1101" s="300"/>
      <c r="L1101" s="262"/>
      <c r="M1101" s="263"/>
      <c r="N1101" s="263"/>
      <c r="O1101" s="264"/>
      <c r="P1101" s="114" t="s">
        <v>4</v>
      </c>
      <c r="Q1101" s="114" t="s">
        <v>5</v>
      </c>
      <c r="R1101" s="114" t="s">
        <v>11</v>
      </c>
      <c r="S1101" s="114" t="s">
        <v>12</v>
      </c>
      <c r="T1101" s="126" t="s">
        <v>15</v>
      </c>
      <c r="U1101" s="16"/>
      <c r="V1101" s="124"/>
      <c r="W1101" s="121"/>
      <c r="X1101" s="75" t="str">
        <f>IF(VLOOKUP(A1095,入力シート❷!A:AF,28,FALSE)="","",VLOOKUP(A1095,入力シート❷!A:AF,28,FALSE))</f>
        <v/>
      </c>
      <c r="Y1101" s="67" t="str">
        <f>IF(VLOOKUP(A1095,入力シート❷!A:AF,29,FALSE)="","",VLOOKUP(A1095,入力シート❷!A:AF,29,FALSE))</f>
        <v/>
      </c>
      <c r="Z1101" s="67" t="str">
        <f>IF(VLOOKUP(A1095,入力シート❷!A:AF,30,FALSE)="","",VLOOKUP(A1095,入力シート❷!A:AF,30,FALSE))</f>
        <v/>
      </c>
      <c r="AA1101" s="67" t="str">
        <f>IF(VLOOKUP(A1095,入力シート❷!A:AF,31,FALSE)="","",VLOOKUP(A1095,入力シート❷!A:AF,31,FALSE))</f>
        <v/>
      </c>
      <c r="AB1101" s="67" t="str">
        <f>IF(VLOOKUP(A1095,入力シート❷!A:AF,32,FALSE)="","",VLOOKUP(A1095,入力シート❷!A:AF,32,FALSE))</f>
        <v/>
      </c>
      <c r="AC1101" s="69"/>
      <c r="AD1101" s="83"/>
      <c r="AE1101" s="83"/>
      <c r="AF1101" s="83"/>
      <c r="AG1101" s="84"/>
      <c r="AH1101" s="165"/>
    </row>
    <row r="1102" spans="1:34" ht="6" customHeight="1" thickBot="1">
      <c r="A1102" s="249"/>
      <c r="B1102" s="294"/>
      <c r="C1102" s="297"/>
      <c r="D1102" s="300"/>
      <c r="E1102" s="251"/>
      <c r="F1102" s="254"/>
      <c r="G1102" s="254"/>
      <c r="H1102" s="257"/>
      <c r="I1102" s="294"/>
      <c r="J1102" s="297"/>
      <c r="K1102" s="300"/>
      <c r="L1102" s="262"/>
      <c r="M1102" s="263"/>
      <c r="N1102" s="263"/>
      <c r="O1102" s="264"/>
      <c r="P1102" s="115"/>
      <c r="Q1102" s="115"/>
      <c r="R1102" s="115"/>
      <c r="S1102" s="115"/>
      <c r="T1102" s="127"/>
      <c r="U1102" s="17"/>
      <c r="V1102" s="137"/>
      <c r="W1102" s="129"/>
      <c r="X1102" s="75"/>
      <c r="Y1102" s="67"/>
      <c r="Z1102" s="67"/>
      <c r="AA1102" s="67"/>
      <c r="AB1102" s="67"/>
      <c r="AC1102" s="69"/>
      <c r="AD1102" s="83"/>
      <c r="AE1102" s="83"/>
      <c r="AF1102" s="83"/>
      <c r="AG1102" s="84"/>
      <c r="AH1102" s="166"/>
    </row>
    <row r="1103" spans="1:34" ht="6" customHeight="1" thickBot="1">
      <c r="A1103" s="249"/>
      <c r="B1103" s="294"/>
      <c r="C1103" s="297"/>
      <c r="D1103" s="300"/>
      <c r="E1103" s="251"/>
      <c r="F1103" s="254"/>
      <c r="G1103" s="254"/>
      <c r="H1103" s="257"/>
      <c r="I1103" s="294"/>
      <c r="J1103" s="297"/>
      <c r="K1103" s="300"/>
      <c r="L1103" s="262"/>
      <c r="M1103" s="263"/>
      <c r="N1103" s="263"/>
      <c r="O1103" s="264"/>
      <c r="P1103" s="107" t="str">
        <f>IF(VLOOKUP(A1095,入力シート❷!A:U,14,FALSE)="","",VLOOKUP(A1095,入力シート❷!A:U,14,FALSE))</f>
        <v/>
      </c>
      <c r="Q1103" s="107" t="str">
        <f>IF(VLOOKUP(A1095,入力シート❷!A:U,15,FALSE)="","",VLOOKUP(A1095,入力シート❷!A:U,15,FALSE))</f>
        <v/>
      </c>
      <c r="R1103" s="107" t="str">
        <f>IF(VLOOKUP(A1095,入力シート❷!A:U,16,FALSE)="","",VLOOKUP(A1095,入力シート❷!A:U,16,FALSE))</f>
        <v/>
      </c>
      <c r="S1103" s="107" t="str">
        <f>IF(VLOOKUP(A1095,入力シート❷!A:U,17,FALSE)="","",VLOOKUP(A1095,入力シート❷!A:U,17,FALSE))</f>
        <v/>
      </c>
      <c r="T1103" s="127"/>
      <c r="U1103" s="17"/>
      <c r="V1103" s="123" t="s">
        <v>10</v>
      </c>
      <c r="W1103" s="120" t="str">
        <f>IF(VLOOKUP(A1095,入力シート❷!A:U,21,FALSE)="","",VLOOKUP(A1095,入力シート❷!A:U,21,FALSE))</f>
        <v/>
      </c>
      <c r="X1103" s="75"/>
      <c r="Y1103" s="67"/>
      <c r="Z1103" s="67"/>
      <c r="AA1103" s="67"/>
      <c r="AB1103" s="67"/>
      <c r="AC1103" s="69"/>
      <c r="AD1103" s="83"/>
      <c r="AE1103" s="83"/>
      <c r="AF1103" s="83"/>
      <c r="AG1103" s="84"/>
      <c r="AH1103" s="167" t="s">
        <v>15</v>
      </c>
    </row>
    <row r="1104" spans="1:34" ht="6" customHeight="1" thickBot="1">
      <c r="A1104" s="249"/>
      <c r="B1104" s="294"/>
      <c r="C1104" s="297"/>
      <c r="D1104" s="300"/>
      <c r="E1104" s="251"/>
      <c r="F1104" s="254"/>
      <c r="G1104" s="254"/>
      <c r="H1104" s="257"/>
      <c r="I1104" s="294"/>
      <c r="J1104" s="297"/>
      <c r="K1104" s="300"/>
      <c r="L1104" s="262"/>
      <c r="M1104" s="263"/>
      <c r="N1104" s="263"/>
      <c r="O1104" s="264"/>
      <c r="P1104" s="107"/>
      <c r="Q1104" s="107"/>
      <c r="R1104" s="107"/>
      <c r="S1104" s="107"/>
      <c r="T1104" s="111" t="str">
        <f>VLOOKUP(A1095,■■■!A:BN,66)</f>
        <v/>
      </c>
      <c r="U1104" s="118">
        <f>VLOOKUP(A1095,■■■!A:BA,53)</f>
        <v>0</v>
      </c>
      <c r="V1104" s="124"/>
      <c r="W1104" s="121"/>
      <c r="X1104" s="75"/>
      <c r="Y1104" s="67"/>
      <c r="Z1104" s="67"/>
      <c r="AA1104" s="67"/>
      <c r="AB1104" s="67"/>
      <c r="AC1104" s="69"/>
      <c r="AD1104" s="83"/>
      <c r="AE1104" s="83"/>
      <c r="AF1104" s="83"/>
      <c r="AG1104" s="84"/>
      <c r="AH1104" s="165"/>
    </row>
    <row r="1105" spans="1:34" ht="6" customHeight="1" thickBot="1">
      <c r="A1105" s="249"/>
      <c r="B1105" s="294"/>
      <c r="C1105" s="297"/>
      <c r="D1105" s="300"/>
      <c r="E1105" s="251"/>
      <c r="F1105" s="254"/>
      <c r="G1105" s="254"/>
      <c r="H1105" s="257"/>
      <c r="I1105" s="294"/>
      <c r="J1105" s="297"/>
      <c r="K1105" s="300"/>
      <c r="L1105" s="262"/>
      <c r="M1105" s="263"/>
      <c r="N1105" s="263"/>
      <c r="O1105" s="264"/>
      <c r="P1105" s="107"/>
      <c r="Q1105" s="107"/>
      <c r="R1105" s="107"/>
      <c r="S1105" s="107"/>
      <c r="T1105" s="111"/>
      <c r="U1105" s="118"/>
      <c r="V1105" s="124"/>
      <c r="W1105" s="121"/>
      <c r="X1105" s="75"/>
      <c r="Y1105" s="67"/>
      <c r="Z1105" s="67"/>
      <c r="AA1105" s="67"/>
      <c r="AB1105" s="67"/>
      <c r="AC1105" s="69"/>
      <c r="AD1105" s="83"/>
      <c r="AE1105" s="83"/>
      <c r="AF1105" s="83"/>
      <c r="AG1105" s="84"/>
      <c r="AH1105" s="165"/>
    </row>
    <row r="1106" spans="1:34" ht="6" customHeight="1" thickBot="1">
      <c r="A1106" s="249"/>
      <c r="B1106" s="295"/>
      <c r="C1106" s="298"/>
      <c r="D1106" s="301"/>
      <c r="E1106" s="252"/>
      <c r="F1106" s="255"/>
      <c r="G1106" s="255"/>
      <c r="H1106" s="258"/>
      <c r="I1106" s="295"/>
      <c r="J1106" s="298"/>
      <c r="K1106" s="301"/>
      <c r="L1106" s="265"/>
      <c r="M1106" s="266"/>
      <c r="N1106" s="266"/>
      <c r="O1106" s="267"/>
      <c r="P1106" s="108"/>
      <c r="Q1106" s="108"/>
      <c r="R1106" s="108"/>
      <c r="S1106" s="108"/>
      <c r="T1106" s="112"/>
      <c r="U1106" s="119"/>
      <c r="V1106" s="125"/>
      <c r="W1106" s="122"/>
      <c r="X1106" s="76"/>
      <c r="Y1106" s="68"/>
      <c r="Z1106" s="68"/>
      <c r="AA1106" s="68"/>
      <c r="AB1106" s="68"/>
      <c r="AC1106" s="70"/>
      <c r="AD1106" s="85"/>
      <c r="AE1106" s="85"/>
      <c r="AF1106" s="85"/>
      <c r="AG1106" s="86"/>
      <c r="AH1106" s="168"/>
    </row>
    <row r="1107" spans="1:34" ht="6" customHeight="1">
      <c r="AF1107" s="291"/>
      <c r="AG1107" s="291"/>
      <c r="AH1107" s="291"/>
    </row>
    <row r="1108" spans="1:34" ht="6" customHeight="1" thickBot="1">
      <c r="A1108" s="332" t="s">
        <v>159</v>
      </c>
      <c r="B1108" s="332"/>
      <c r="C1108" s="332"/>
      <c r="D1108" s="332"/>
      <c r="E1108" s="332"/>
      <c r="F1108" s="332"/>
      <c r="G1108" s="332"/>
      <c r="H1108" s="332"/>
      <c r="I1108" s="332"/>
      <c r="J1108" s="332"/>
      <c r="K1108" s="332"/>
      <c r="L1108" s="290" t="s">
        <v>16</v>
      </c>
      <c r="M1108" s="302" t="str">
        <f>IF(入力シート❶!$B$1="","入力シート❶に入力",入力シート❶!$B$1)</f>
        <v>入力シート❶に入力</v>
      </c>
      <c r="N1108" s="303"/>
      <c r="O1108" s="304"/>
      <c r="P1108" s="141" t="str">
        <f>IF(入力シート❶!$B$2="","入力シート❶に入力",入力シート❶!$B$2)</f>
        <v>入力シート❶に入力</v>
      </c>
      <c r="Q1108" s="142"/>
      <c r="R1108" s="142"/>
      <c r="S1108" s="142"/>
      <c r="T1108" s="142"/>
      <c r="U1108" s="143"/>
      <c r="V1108" s="140" t="s">
        <v>18</v>
      </c>
      <c r="W1108" s="88" t="str">
        <f>IF(入力シート❶!$B$3="","入力シート❶に入力",入力シート❶!$B$3)</f>
        <v>入力シート❶に入力</v>
      </c>
      <c r="X1108" s="88"/>
      <c r="Y1108" s="88"/>
      <c r="Z1108" s="88"/>
      <c r="AA1108" s="88"/>
      <c r="AB1108" s="88"/>
      <c r="AC1108" s="88"/>
      <c r="AD1108" s="88"/>
      <c r="AE1108" s="88"/>
      <c r="AF1108" s="292"/>
      <c r="AG1108" s="292"/>
      <c r="AH1108" s="292"/>
    </row>
    <row r="1109" spans="1:34" ht="6" customHeight="1">
      <c r="A1109" s="332"/>
      <c r="B1109" s="332"/>
      <c r="C1109" s="332"/>
      <c r="D1109" s="332"/>
      <c r="E1109" s="332"/>
      <c r="F1109" s="332"/>
      <c r="G1109" s="332"/>
      <c r="H1109" s="332"/>
      <c r="I1109" s="332"/>
      <c r="J1109" s="332"/>
      <c r="K1109" s="332"/>
      <c r="L1109" s="290"/>
      <c r="M1109" s="305"/>
      <c r="N1109" s="79"/>
      <c r="O1109" s="306"/>
      <c r="P1109" s="144"/>
      <c r="Q1109" s="140"/>
      <c r="R1109" s="140"/>
      <c r="S1109" s="140"/>
      <c r="T1109" s="140"/>
      <c r="U1109" s="145"/>
      <c r="V1109" s="79"/>
      <c r="W1109" s="88"/>
      <c r="X1109" s="88"/>
      <c r="Y1109" s="88"/>
      <c r="Z1109" s="88"/>
      <c r="AA1109" s="88"/>
      <c r="AB1109" s="88"/>
      <c r="AC1109" s="88"/>
      <c r="AD1109" s="88"/>
      <c r="AE1109" s="88"/>
      <c r="AG1109" s="310" t="s">
        <v>19</v>
      </c>
      <c r="AH1109" s="311"/>
    </row>
    <row r="1110" spans="1:34" ht="6" customHeight="1">
      <c r="A1110" s="332"/>
      <c r="B1110" s="332"/>
      <c r="C1110" s="332"/>
      <c r="D1110" s="332"/>
      <c r="E1110" s="332"/>
      <c r="F1110" s="332"/>
      <c r="G1110" s="332"/>
      <c r="H1110" s="332"/>
      <c r="I1110" s="332"/>
      <c r="J1110" s="332"/>
      <c r="K1110" s="332"/>
      <c r="L1110" s="290"/>
      <c r="M1110" s="305"/>
      <c r="N1110" s="79"/>
      <c r="O1110" s="306"/>
      <c r="P1110" s="144"/>
      <c r="Q1110" s="140"/>
      <c r="R1110" s="140"/>
      <c r="S1110" s="140"/>
      <c r="T1110" s="140"/>
      <c r="U1110" s="145"/>
      <c r="V1110" s="79"/>
      <c r="W1110" s="88"/>
      <c r="X1110" s="88"/>
      <c r="Y1110" s="88"/>
      <c r="Z1110" s="88"/>
      <c r="AA1110" s="88"/>
      <c r="AB1110" s="88"/>
      <c r="AC1110" s="88"/>
      <c r="AD1110" s="88"/>
      <c r="AE1110" s="88"/>
      <c r="AG1110" s="312"/>
      <c r="AH1110" s="313"/>
    </row>
    <row r="1111" spans="1:34" ht="6" customHeight="1">
      <c r="A1111" s="332"/>
      <c r="B1111" s="332"/>
      <c r="C1111" s="332"/>
      <c r="D1111" s="332"/>
      <c r="E1111" s="332"/>
      <c r="F1111" s="332"/>
      <c r="G1111" s="332"/>
      <c r="H1111" s="332"/>
      <c r="I1111" s="332"/>
      <c r="J1111" s="332"/>
      <c r="K1111" s="332"/>
      <c r="L1111" s="290"/>
      <c r="M1111" s="307"/>
      <c r="N1111" s="308"/>
      <c r="O1111" s="309"/>
      <c r="P1111" s="146"/>
      <c r="Q1111" s="147"/>
      <c r="R1111" s="147"/>
      <c r="S1111" s="147"/>
      <c r="T1111" s="147"/>
      <c r="U1111" s="148"/>
      <c r="V1111" s="79"/>
      <c r="W1111" s="88"/>
      <c r="X1111" s="88"/>
      <c r="Y1111" s="88"/>
      <c r="Z1111" s="88"/>
      <c r="AA1111" s="88"/>
      <c r="AB1111" s="88"/>
      <c r="AC1111" s="88"/>
      <c r="AD1111" s="88"/>
      <c r="AE1111" s="88"/>
      <c r="AG1111" s="312"/>
      <c r="AH1111" s="313"/>
    </row>
    <row r="1112" spans="1:34" ht="6" customHeight="1">
      <c r="A1112" s="332"/>
      <c r="B1112" s="332"/>
      <c r="C1112" s="332"/>
      <c r="D1112" s="332"/>
      <c r="E1112" s="332"/>
      <c r="F1112" s="332"/>
      <c r="G1112" s="332"/>
      <c r="H1112" s="332"/>
      <c r="I1112" s="332"/>
      <c r="J1112" s="332"/>
      <c r="K1112" s="332"/>
      <c r="L1112" s="9"/>
      <c r="M1112" s="9"/>
      <c r="N1112" s="10"/>
      <c r="O1112" s="10"/>
      <c r="P1112" s="10"/>
      <c r="Q1112" s="10"/>
      <c r="R1112" s="10"/>
      <c r="S1112" s="10"/>
      <c r="T1112" s="10"/>
      <c r="U1112" s="10"/>
      <c r="V1112" s="10"/>
      <c r="W1112" s="10"/>
      <c r="X1112" s="10"/>
      <c r="Y1112" s="10"/>
      <c r="Z1112" s="10"/>
      <c r="AA1112" s="29"/>
      <c r="AB1112" s="35"/>
      <c r="AC1112" s="10"/>
      <c r="AD1112" s="10"/>
      <c r="AE1112" s="10"/>
      <c r="AG1112" s="312"/>
      <c r="AH1112" s="313"/>
    </row>
    <row r="1113" spans="1:34" ht="6" customHeight="1">
      <c r="A1113" s="332"/>
      <c r="B1113" s="332"/>
      <c r="C1113" s="332"/>
      <c r="D1113" s="332"/>
      <c r="E1113" s="332"/>
      <c r="F1113" s="332"/>
      <c r="G1113" s="332"/>
      <c r="H1113" s="332"/>
      <c r="I1113" s="332"/>
      <c r="J1113" s="332"/>
      <c r="K1113" s="332"/>
      <c r="L1113" s="290" t="s">
        <v>17</v>
      </c>
      <c r="M1113" s="287" t="str">
        <f>IF(入力シート❶!$B$4="","入力シート❶に入力",入力シート❶!$B$4)</f>
        <v>入力シート❶に入力</v>
      </c>
      <c r="N1113" s="287"/>
      <c r="O1113" s="287"/>
      <c r="P1113" s="287"/>
      <c r="Q1113" s="288" t="s">
        <v>20</v>
      </c>
      <c r="R1113" s="2"/>
      <c r="S1113" s="2"/>
      <c r="T1113" s="289" t="s">
        <v>40</v>
      </c>
      <c r="U1113" s="289"/>
      <c r="V1113" s="289"/>
      <c r="W1113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113" s="316"/>
      <c r="Y1113" s="316"/>
      <c r="Z1113" s="316"/>
      <c r="AA1113" s="316"/>
      <c r="AB1113" s="316"/>
      <c r="AC1113" s="316"/>
      <c r="AD1113" s="3"/>
      <c r="AE1113" s="3"/>
      <c r="AG1113" s="312"/>
      <c r="AH1113" s="313"/>
    </row>
    <row r="1114" spans="1:34" ht="6" customHeight="1">
      <c r="A1114" s="332"/>
      <c r="B1114" s="332"/>
      <c r="C1114" s="332"/>
      <c r="D1114" s="332"/>
      <c r="E1114" s="332"/>
      <c r="F1114" s="332"/>
      <c r="G1114" s="332"/>
      <c r="H1114" s="332"/>
      <c r="I1114" s="332"/>
      <c r="J1114" s="332"/>
      <c r="K1114" s="332"/>
      <c r="L1114" s="290"/>
      <c r="M1114" s="287"/>
      <c r="N1114" s="287"/>
      <c r="O1114" s="287"/>
      <c r="P1114" s="287"/>
      <c r="Q1114" s="288"/>
      <c r="R1114" s="2"/>
      <c r="S1114" s="2"/>
      <c r="T1114" s="289"/>
      <c r="U1114" s="289"/>
      <c r="V1114" s="289"/>
      <c r="W1114" s="316"/>
      <c r="X1114" s="316"/>
      <c r="Y1114" s="316"/>
      <c r="Z1114" s="316"/>
      <c r="AA1114" s="316"/>
      <c r="AB1114" s="316"/>
      <c r="AC1114" s="316"/>
      <c r="AD1114" s="3"/>
      <c r="AE1114" s="3"/>
      <c r="AG1114" s="312"/>
      <c r="AH1114" s="313"/>
    </row>
    <row r="1115" spans="1:34" ht="6" customHeight="1">
      <c r="A1115" s="332"/>
      <c r="B1115" s="332"/>
      <c r="C1115" s="332"/>
      <c r="D1115" s="332"/>
      <c r="E1115" s="332"/>
      <c r="F1115" s="332"/>
      <c r="G1115" s="332"/>
      <c r="H1115" s="332"/>
      <c r="I1115" s="332"/>
      <c r="J1115" s="332"/>
      <c r="K1115" s="332"/>
      <c r="L1115" s="290"/>
      <c r="M1115" s="287"/>
      <c r="N1115" s="287"/>
      <c r="O1115" s="287"/>
      <c r="P1115" s="287"/>
      <c r="Q1115" s="288"/>
      <c r="R1115" s="2"/>
      <c r="S1115" s="2"/>
      <c r="T1115" s="289"/>
      <c r="U1115" s="289"/>
      <c r="V1115" s="289"/>
      <c r="W1115" s="316"/>
      <c r="X1115" s="316"/>
      <c r="Y1115" s="316"/>
      <c r="Z1115" s="316"/>
      <c r="AA1115" s="316"/>
      <c r="AB1115" s="316"/>
      <c r="AC1115" s="316"/>
      <c r="AD1115" s="3"/>
      <c r="AE1115" s="3"/>
      <c r="AG1115" s="312"/>
      <c r="AH1115" s="313"/>
    </row>
    <row r="1116" spans="1:34" ht="6" customHeight="1" thickBot="1">
      <c r="A1116" s="332"/>
      <c r="B1116" s="332"/>
      <c r="C1116" s="332"/>
      <c r="D1116" s="332"/>
      <c r="E1116" s="332"/>
      <c r="F1116" s="332"/>
      <c r="G1116" s="332"/>
      <c r="H1116" s="332"/>
      <c r="I1116" s="332"/>
      <c r="J1116" s="332"/>
      <c r="K1116" s="332"/>
      <c r="L1116" s="290"/>
      <c r="M1116" s="287"/>
      <c r="N1116" s="287"/>
      <c r="O1116" s="287"/>
      <c r="P1116" s="287"/>
      <c r="Q1116" s="288"/>
      <c r="R1116" s="2"/>
      <c r="S1116" s="2"/>
      <c r="T1116" s="289"/>
      <c r="U1116" s="289"/>
      <c r="V1116" s="289"/>
      <c r="W1116" s="316"/>
      <c r="X1116" s="316"/>
      <c r="Y1116" s="316"/>
      <c r="Z1116" s="316"/>
      <c r="AA1116" s="316"/>
      <c r="AB1116" s="316"/>
      <c r="AC1116" s="316"/>
      <c r="AD1116" s="3"/>
      <c r="AE1116" s="3"/>
      <c r="AG1116" s="314"/>
      <c r="AH1116" s="315"/>
    </row>
    <row r="1117" spans="1:34" ht="6" customHeight="1">
      <c r="A1117" s="199" t="s">
        <v>117</v>
      </c>
      <c r="B1117" s="199"/>
      <c r="C1117" s="199"/>
      <c r="D1117" s="199"/>
      <c r="E1117" s="199"/>
      <c r="F1117" s="199"/>
      <c r="G1117" s="199"/>
      <c r="H1117" s="199"/>
      <c r="I1117" s="199"/>
      <c r="J1117" s="199"/>
      <c r="K1117" s="199"/>
      <c r="L1117" s="199"/>
      <c r="M1117" s="199"/>
      <c r="N1117" s="199"/>
      <c r="O1117" s="199"/>
      <c r="P1117" s="199"/>
      <c r="Q1117" s="199"/>
      <c r="R1117" s="199"/>
      <c r="S1117" s="201" t="s">
        <v>24</v>
      </c>
      <c r="T1117" s="201"/>
      <c r="U1117" s="201"/>
      <c r="V1117" s="201"/>
      <c r="W1117" s="201"/>
      <c r="X1117" s="201"/>
      <c r="Y1117" s="201"/>
      <c r="Z1117" s="201"/>
      <c r="AA1117" s="30"/>
      <c r="AB1117" s="33"/>
      <c r="AC1117" s="79" t="s">
        <v>22</v>
      </c>
      <c r="AD1117" s="79"/>
      <c r="AE1117" s="79"/>
      <c r="AF1117" s="160" t="s">
        <v>23</v>
      </c>
      <c r="AG1117" s="160"/>
      <c r="AH1117" s="160"/>
    </row>
    <row r="1118" spans="1:34" ht="6" customHeight="1">
      <c r="A1118" s="199"/>
      <c r="B1118" s="199"/>
      <c r="C1118" s="199"/>
      <c r="D1118" s="199"/>
      <c r="E1118" s="199"/>
      <c r="F1118" s="199"/>
      <c r="G1118" s="199"/>
      <c r="H1118" s="199"/>
      <c r="I1118" s="199"/>
      <c r="J1118" s="199"/>
      <c r="K1118" s="199"/>
      <c r="L1118" s="199"/>
      <c r="M1118" s="199"/>
      <c r="N1118" s="199"/>
      <c r="O1118" s="199"/>
      <c r="P1118" s="199"/>
      <c r="Q1118" s="199"/>
      <c r="R1118" s="199"/>
      <c r="S1118" s="201"/>
      <c r="T1118" s="201"/>
      <c r="U1118" s="201"/>
      <c r="V1118" s="201"/>
      <c r="W1118" s="201"/>
      <c r="X1118" s="201"/>
      <c r="Y1118" s="201"/>
      <c r="Z1118" s="201"/>
      <c r="AA1118" s="30"/>
      <c r="AB1118" s="33"/>
      <c r="AC1118" s="79"/>
      <c r="AD1118" s="79"/>
      <c r="AE1118" s="79"/>
      <c r="AF1118" s="160"/>
      <c r="AG1118" s="160"/>
      <c r="AH1118" s="160"/>
    </row>
    <row r="1119" spans="1:34" ht="6" customHeight="1" thickBot="1">
      <c r="A1119" s="200"/>
      <c r="B1119" s="200"/>
      <c r="C1119" s="200"/>
      <c r="D1119" s="200"/>
      <c r="E1119" s="200"/>
      <c r="F1119" s="200"/>
      <c r="G1119" s="200"/>
      <c r="H1119" s="200"/>
      <c r="I1119" s="200"/>
      <c r="J1119" s="200"/>
      <c r="K1119" s="200"/>
      <c r="L1119" s="200"/>
      <c r="M1119" s="200"/>
      <c r="N1119" s="200"/>
      <c r="O1119" s="200"/>
      <c r="P1119" s="200"/>
      <c r="Q1119" s="200"/>
      <c r="R1119" s="200"/>
      <c r="S1119" s="202"/>
      <c r="T1119" s="202"/>
      <c r="U1119" s="202"/>
      <c r="V1119" s="202"/>
      <c r="W1119" s="202"/>
      <c r="X1119" s="202"/>
      <c r="Y1119" s="202"/>
      <c r="Z1119" s="202"/>
      <c r="AA1119" s="31"/>
      <c r="AB1119" s="34"/>
      <c r="AC1119" s="80"/>
      <c r="AD1119" s="80"/>
      <c r="AE1119" s="80"/>
      <c r="AF1119" s="161"/>
      <c r="AG1119" s="161"/>
      <c r="AH1119" s="161"/>
    </row>
    <row r="1120" spans="1:34" ht="6" customHeight="1" thickBot="1">
      <c r="A1120" s="203"/>
      <c r="B1120" s="98" t="s">
        <v>57</v>
      </c>
      <c r="C1120" s="99"/>
      <c r="D1120" s="100"/>
      <c r="E1120" s="204" t="s">
        <v>58</v>
      </c>
      <c r="F1120" s="92"/>
      <c r="G1120" s="92"/>
      <c r="H1120" s="205"/>
      <c r="I1120" s="98" t="s">
        <v>59</v>
      </c>
      <c r="J1120" s="99"/>
      <c r="K1120" s="100"/>
      <c r="L1120" s="98" t="s">
        <v>60</v>
      </c>
      <c r="M1120" s="207"/>
      <c r="N1120" s="207"/>
      <c r="O1120" s="189"/>
      <c r="P1120" s="149" t="s">
        <v>61</v>
      </c>
      <c r="Q1120" s="150"/>
      <c r="R1120" s="150"/>
      <c r="S1120" s="150"/>
      <c r="T1120" s="150"/>
      <c r="U1120" s="150"/>
      <c r="V1120" s="98" t="s">
        <v>62</v>
      </c>
      <c r="W1120" s="189"/>
      <c r="X1120" s="98" t="s">
        <v>63</v>
      </c>
      <c r="Y1120" s="99"/>
      <c r="Z1120" s="99"/>
      <c r="AA1120" s="99"/>
      <c r="AB1120" s="99"/>
      <c r="AC1120" s="100"/>
      <c r="AD1120" s="98" t="s">
        <v>89</v>
      </c>
      <c r="AE1120" s="99"/>
      <c r="AF1120" s="99"/>
      <c r="AG1120" s="100"/>
      <c r="AH1120" s="169"/>
    </row>
    <row r="1121" spans="1:34" ht="6" customHeight="1" thickBot="1">
      <c r="A1121" s="203"/>
      <c r="B1121" s="101"/>
      <c r="C1121" s="102"/>
      <c r="D1121" s="103"/>
      <c r="E1121" s="89"/>
      <c r="F1121" s="71"/>
      <c r="G1121" s="71"/>
      <c r="H1121" s="206"/>
      <c r="I1121" s="101"/>
      <c r="J1121" s="102"/>
      <c r="K1121" s="103"/>
      <c r="L1121" s="190"/>
      <c r="M1121" s="208"/>
      <c r="N1121" s="208"/>
      <c r="O1121" s="191"/>
      <c r="P1121" s="151"/>
      <c r="Q1121" s="151"/>
      <c r="R1121" s="151"/>
      <c r="S1121" s="151"/>
      <c r="T1121" s="151"/>
      <c r="U1121" s="151"/>
      <c r="V1121" s="190"/>
      <c r="W1121" s="191"/>
      <c r="X1121" s="101"/>
      <c r="Y1121" s="102"/>
      <c r="Z1121" s="102"/>
      <c r="AA1121" s="102"/>
      <c r="AB1121" s="102"/>
      <c r="AC1121" s="103"/>
      <c r="AD1121" s="101"/>
      <c r="AE1121" s="102"/>
      <c r="AF1121" s="102"/>
      <c r="AG1121" s="103"/>
      <c r="AH1121" s="170"/>
    </row>
    <row r="1122" spans="1:34" ht="6" customHeight="1" thickBot="1">
      <c r="A1122" s="203"/>
      <c r="B1122" s="101"/>
      <c r="C1122" s="102"/>
      <c r="D1122" s="103"/>
      <c r="E1122" s="89"/>
      <c r="F1122" s="71"/>
      <c r="G1122" s="71"/>
      <c r="H1122" s="206"/>
      <c r="I1122" s="101"/>
      <c r="J1122" s="102"/>
      <c r="K1122" s="103"/>
      <c r="L1122" s="190"/>
      <c r="M1122" s="208"/>
      <c r="N1122" s="208"/>
      <c r="O1122" s="191"/>
      <c r="P1122" s="152"/>
      <c r="Q1122" s="152"/>
      <c r="R1122" s="152"/>
      <c r="S1122" s="152"/>
      <c r="T1122" s="152"/>
      <c r="U1122" s="152"/>
      <c r="V1122" s="190"/>
      <c r="W1122" s="191"/>
      <c r="X1122" s="101"/>
      <c r="Y1122" s="102"/>
      <c r="Z1122" s="102"/>
      <c r="AA1122" s="102"/>
      <c r="AB1122" s="102"/>
      <c r="AC1122" s="103"/>
      <c r="AD1122" s="101"/>
      <c r="AE1122" s="102"/>
      <c r="AF1122" s="102"/>
      <c r="AG1122" s="103"/>
      <c r="AH1122" s="170"/>
    </row>
    <row r="1123" spans="1:34" ht="6" customHeight="1" thickBot="1">
      <c r="A1123" s="203"/>
      <c r="B1123" s="101"/>
      <c r="C1123" s="102"/>
      <c r="D1123" s="103"/>
      <c r="E1123" s="89"/>
      <c r="F1123" s="71"/>
      <c r="G1123" s="71"/>
      <c r="H1123" s="206"/>
      <c r="I1123" s="101"/>
      <c r="J1123" s="102"/>
      <c r="K1123" s="103"/>
      <c r="L1123" s="190"/>
      <c r="M1123" s="208"/>
      <c r="N1123" s="208"/>
      <c r="O1123" s="191"/>
      <c r="P1123" s="152"/>
      <c r="Q1123" s="152"/>
      <c r="R1123" s="152"/>
      <c r="S1123" s="152"/>
      <c r="T1123" s="152"/>
      <c r="U1123" s="152"/>
      <c r="V1123" s="190"/>
      <c r="W1123" s="191"/>
      <c r="X1123" s="101"/>
      <c r="Y1123" s="102"/>
      <c r="Z1123" s="102"/>
      <c r="AA1123" s="102"/>
      <c r="AB1123" s="102"/>
      <c r="AC1123" s="103"/>
      <c r="AD1123" s="101"/>
      <c r="AE1123" s="102"/>
      <c r="AF1123" s="102"/>
      <c r="AG1123" s="103"/>
      <c r="AH1123" s="170"/>
    </row>
    <row r="1124" spans="1:34" ht="6" customHeight="1" thickBot="1">
      <c r="A1124" s="203"/>
      <c r="B1124" s="101"/>
      <c r="C1124" s="102"/>
      <c r="D1124" s="103"/>
      <c r="E1124" s="89"/>
      <c r="F1124" s="71"/>
      <c r="G1124" s="71"/>
      <c r="H1124" s="206"/>
      <c r="I1124" s="101"/>
      <c r="J1124" s="102"/>
      <c r="K1124" s="103"/>
      <c r="L1124" s="190"/>
      <c r="M1124" s="208"/>
      <c r="N1124" s="208"/>
      <c r="O1124" s="191"/>
      <c r="P1124" s="152"/>
      <c r="Q1124" s="152"/>
      <c r="R1124" s="152"/>
      <c r="S1124" s="152"/>
      <c r="T1124" s="152"/>
      <c r="U1124" s="152"/>
      <c r="V1124" s="190"/>
      <c r="W1124" s="191"/>
      <c r="X1124" s="101"/>
      <c r="Y1124" s="102"/>
      <c r="Z1124" s="102"/>
      <c r="AA1124" s="102"/>
      <c r="AB1124" s="102"/>
      <c r="AC1124" s="103"/>
      <c r="AD1124" s="101"/>
      <c r="AE1124" s="102"/>
      <c r="AF1124" s="102"/>
      <c r="AG1124" s="103"/>
      <c r="AH1124" s="170"/>
    </row>
    <row r="1125" spans="1:34" ht="6" customHeight="1" thickBot="1">
      <c r="A1125" s="203"/>
      <c r="B1125" s="101"/>
      <c r="C1125" s="102"/>
      <c r="D1125" s="103"/>
      <c r="E1125" s="178" t="s">
        <v>21</v>
      </c>
      <c r="F1125" s="179"/>
      <c r="G1125" s="180"/>
      <c r="H1125" s="175" t="s">
        <v>107</v>
      </c>
      <c r="I1125" s="101"/>
      <c r="J1125" s="102"/>
      <c r="K1125" s="103"/>
      <c r="L1125" s="190"/>
      <c r="M1125" s="208"/>
      <c r="N1125" s="208"/>
      <c r="O1125" s="191"/>
      <c r="P1125" s="152"/>
      <c r="Q1125" s="152"/>
      <c r="R1125" s="152"/>
      <c r="S1125" s="152"/>
      <c r="T1125" s="152"/>
      <c r="U1125" s="152"/>
      <c r="V1125" s="190"/>
      <c r="W1125" s="191"/>
      <c r="X1125" s="101"/>
      <c r="Y1125" s="102"/>
      <c r="Z1125" s="102"/>
      <c r="AA1125" s="102"/>
      <c r="AB1125" s="102"/>
      <c r="AC1125" s="103"/>
      <c r="AD1125" s="101"/>
      <c r="AE1125" s="102"/>
      <c r="AF1125" s="102"/>
      <c r="AG1125" s="103"/>
      <c r="AH1125" s="170"/>
    </row>
    <row r="1126" spans="1:34" ht="6" customHeight="1" thickBot="1">
      <c r="A1126" s="203"/>
      <c r="B1126" s="101"/>
      <c r="C1126" s="102"/>
      <c r="D1126" s="103"/>
      <c r="E1126" s="181"/>
      <c r="F1126" s="182"/>
      <c r="G1126" s="183"/>
      <c r="H1126" s="176"/>
      <c r="I1126" s="101"/>
      <c r="J1126" s="102"/>
      <c r="K1126" s="103"/>
      <c r="L1126" s="190"/>
      <c r="M1126" s="208"/>
      <c r="N1126" s="208"/>
      <c r="O1126" s="191"/>
      <c r="P1126" s="152"/>
      <c r="Q1126" s="152"/>
      <c r="R1126" s="152"/>
      <c r="S1126" s="152"/>
      <c r="T1126" s="152"/>
      <c r="U1126" s="152"/>
      <c r="V1126" s="190"/>
      <c r="W1126" s="191"/>
      <c r="X1126" s="101"/>
      <c r="Y1126" s="102"/>
      <c r="Z1126" s="102"/>
      <c r="AA1126" s="102"/>
      <c r="AB1126" s="102"/>
      <c r="AC1126" s="103"/>
      <c r="AD1126" s="101"/>
      <c r="AE1126" s="102"/>
      <c r="AF1126" s="102"/>
      <c r="AG1126" s="103"/>
      <c r="AH1126" s="170"/>
    </row>
    <row r="1127" spans="1:34" ht="6" customHeight="1" thickBot="1">
      <c r="A1127" s="203"/>
      <c r="B1127" s="104"/>
      <c r="C1127" s="105"/>
      <c r="D1127" s="106"/>
      <c r="E1127" s="184"/>
      <c r="F1127" s="185"/>
      <c r="G1127" s="186"/>
      <c r="H1127" s="177"/>
      <c r="I1127" s="104"/>
      <c r="J1127" s="105"/>
      <c r="K1127" s="106"/>
      <c r="L1127" s="209"/>
      <c r="M1127" s="210"/>
      <c r="N1127" s="210"/>
      <c r="O1127" s="211"/>
      <c r="P1127" s="152"/>
      <c r="Q1127" s="152"/>
      <c r="R1127" s="152"/>
      <c r="S1127" s="152"/>
      <c r="T1127" s="152"/>
      <c r="U1127" s="152"/>
      <c r="V1127" s="190"/>
      <c r="W1127" s="191"/>
      <c r="X1127" s="104"/>
      <c r="Y1127" s="105"/>
      <c r="Z1127" s="105"/>
      <c r="AA1127" s="105"/>
      <c r="AB1127" s="105"/>
      <c r="AC1127" s="106"/>
      <c r="AD1127" s="104"/>
      <c r="AE1127" s="105"/>
      <c r="AF1127" s="105"/>
      <c r="AG1127" s="106"/>
      <c r="AH1127" s="171"/>
    </row>
    <row r="1128" spans="1:34" ht="6" customHeight="1" thickBot="1">
      <c r="A1128" s="192" t="s">
        <v>41</v>
      </c>
      <c r="B1128" s="323" t="s">
        <v>102</v>
      </c>
      <c r="C1128" s="326" t="s">
        <v>65</v>
      </c>
      <c r="D1128" s="329" t="s">
        <v>65</v>
      </c>
      <c r="E1128" s="193" t="s">
        <v>108</v>
      </c>
      <c r="F1128" s="196"/>
      <c r="G1128" s="196"/>
      <c r="H1128" s="213"/>
      <c r="I1128" s="323"/>
      <c r="J1128" s="326" t="s">
        <v>64</v>
      </c>
      <c r="K1128" s="329" t="s">
        <v>65</v>
      </c>
      <c r="L1128" s="216" t="s">
        <v>13</v>
      </c>
      <c r="M1128" s="217"/>
      <c r="N1128" s="222" t="s">
        <v>56</v>
      </c>
      <c r="O1128" s="225"/>
      <c r="P1128" s="109" t="s">
        <v>0</v>
      </c>
      <c r="Q1128" s="109" t="s">
        <v>1</v>
      </c>
      <c r="R1128" s="109" t="s">
        <v>2</v>
      </c>
      <c r="S1128" s="109" t="s">
        <v>3</v>
      </c>
      <c r="T1128" s="109" t="s">
        <v>6</v>
      </c>
      <c r="U1128" s="109" t="s">
        <v>7</v>
      </c>
      <c r="V1128" s="130" t="s">
        <v>8</v>
      </c>
      <c r="W1128" s="133">
        <v>1</v>
      </c>
      <c r="X1128" s="91" t="s">
        <v>78</v>
      </c>
      <c r="Y1128" s="92"/>
      <c r="Z1128" s="92"/>
      <c r="AA1128" s="93"/>
      <c r="AB1128" s="36"/>
      <c r="AC1128" s="205" t="s">
        <v>85</v>
      </c>
      <c r="AD1128" s="317" t="s">
        <v>88</v>
      </c>
      <c r="AE1128" s="317"/>
      <c r="AF1128" s="317"/>
      <c r="AG1128" s="318"/>
      <c r="AH1128" s="162" t="s">
        <v>15</v>
      </c>
    </row>
    <row r="1129" spans="1:34" ht="6" customHeight="1" thickBot="1">
      <c r="A1129" s="192"/>
      <c r="B1129" s="324"/>
      <c r="C1129" s="327"/>
      <c r="D1129" s="330"/>
      <c r="E1129" s="194"/>
      <c r="F1129" s="197"/>
      <c r="G1129" s="197"/>
      <c r="H1129" s="214"/>
      <c r="I1129" s="324"/>
      <c r="J1129" s="327"/>
      <c r="K1129" s="330"/>
      <c r="L1129" s="218"/>
      <c r="M1129" s="219"/>
      <c r="N1129" s="223"/>
      <c r="O1129" s="226"/>
      <c r="P1129" s="110"/>
      <c r="Q1129" s="110"/>
      <c r="R1129" s="110"/>
      <c r="S1129" s="110"/>
      <c r="T1129" s="110"/>
      <c r="U1129" s="110"/>
      <c r="V1129" s="131"/>
      <c r="W1129" s="134"/>
      <c r="X1129" s="89"/>
      <c r="Y1129" s="71"/>
      <c r="Z1129" s="71"/>
      <c r="AA1129" s="94"/>
      <c r="AB1129" s="37"/>
      <c r="AC1129" s="206"/>
      <c r="AD1129" s="319"/>
      <c r="AE1129" s="319"/>
      <c r="AF1129" s="319"/>
      <c r="AG1129" s="320"/>
      <c r="AH1129" s="163"/>
    </row>
    <row r="1130" spans="1:34" ht="6" customHeight="1" thickBot="1">
      <c r="A1130" s="192"/>
      <c r="B1130" s="324"/>
      <c r="C1130" s="327"/>
      <c r="D1130" s="330"/>
      <c r="E1130" s="194"/>
      <c r="F1130" s="197"/>
      <c r="G1130" s="197"/>
      <c r="H1130" s="214"/>
      <c r="I1130" s="324"/>
      <c r="J1130" s="327"/>
      <c r="K1130" s="330"/>
      <c r="L1130" s="218"/>
      <c r="M1130" s="219"/>
      <c r="N1130" s="223"/>
      <c r="O1130" s="226"/>
      <c r="P1130" s="116">
        <v>5</v>
      </c>
      <c r="Q1130" s="116">
        <v>4</v>
      </c>
      <c r="R1130" s="116">
        <v>4</v>
      </c>
      <c r="S1130" s="116">
        <v>4</v>
      </c>
      <c r="T1130" s="116">
        <v>4</v>
      </c>
      <c r="U1130" s="116">
        <v>21</v>
      </c>
      <c r="V1130" s="131"/>
      <c r="W1130" s="134"/>
      <c r="X1130" s="89"/>
      <c r="Y1130" s="71"/>
      <c r="Z1130" s="71"/>
      <c r="AA1130" s="94"/>
      <c r="AB1130" s="37"/>
      <c r="AC1130" s="206"/>
      <c r="AD1130" s="319"/>
      <c r="AE1130" s="319"/>
      <c r="AF1130" s="319"/>
      <c r="AG1130" s="320"/>
      <c r="AH1130" s="163"/>
    </row>
    <row r="1131" spans="1:34" ht="6" customHeight="1" thickBot="1">
      <c r="A1131" s="192"/>
      <c r="B1131" s="324"/>
      <c r="C1131" s="327"/>
      <c r="D1131" s="330"/>
      <c r="E1131" s="194"/>
      <c r="F1131" s="197"/>
      <c r="G1131" s="197"/>
      <c r="H1131" s="214"/>
      <c r="I1131" s="324"/>
      <c r="J1131" s="327"/>
      <c r="K1131" s="330"/>
      <c r="L1131" s="220"/>
      <c r="M1131" s="221"/>
      <c r="N1131" s="224"/>
      <c r="O1131" s="227"/>
      <c r="P1131" s="116"/>
      <c r="Q1131" s="116"/>
      <c r="R1131" s="116"/>
      <c r="S1131" s="116"/>
      <c r="T1131" s="116"/>
      <c r="U1131" s="116"/>
      <c r="V1131" s="132"/>
      <c r="W1131" s="135"/>
      <c r="X1131" s="89"/>
      <c r="Y1131" s="71"/>
      <c r="Z1131" s="71"/>
      <c r="AA1131" s="94"/>
      <c r="AB1131" s="37"/>
      <c r="AC1131" s="206"/>
      <c r="AD1131" s="319"/>
      <c r="AE1131" s="319"/>
      <c r="AF1131" s="319"/>
      <c r="AG1131" s="320"/>
      <c r="AH1131" s="163"/>
    </row>
    <row r="1132" spans="1:34" ht="6" customHeight="1" thickBot="1">
      <c r="A1132" s="192"/>
      <c r="B1132" s="324"/>
      <c r="C1132" s="327"/>
      <c r="D1132" s="330"/>
      <c r="E1132" s="194"/>
      <c r="F1132" s="197"/>
      <c r="G1132" s="197"/>
      <c r="H1132" s="214"/>
      <c r="I1132" s="324"/>
      <c r="J1132" s="327"/>
      <c r="K1132" s="330"/>
      <c r="L1132" s="238" t="s">
        <v>14</v>
      </c>
      <c r="M1132" s="239"/>
      <c r="N1132" s="239"/>
      <c r="O1132" s="240"/>
      <c r="P1132" s="116"/>
      <c r="Q1132" s="116"/>
      <c r="R1132" s="116"/>
      <c r="S1132" s="116"/>
      <c r="T1132" s="116"/>
      <c r="U1132" s="116"/>
      <c r="V1132" s="247" t="s">
        <v>9</v>
      </c>
      <c r="W1132" s="155">
        <v>0</v>
      </c>
      <c r="X1132" s="89"/>
      <c r="Y1132" s="71"/>
      <c r="Z1132" s="71"/>
      <c r="AA1132" s="94"/>
      <c r="AB1132" s="37"/>
      <c r="AC1132" s="206"/>
      <c r="AD1132" s="319"/>
      <c r="AE1132" s="319"/>
      <c r="AF1132" s="319"/>
      <c r="AG1132" s="320"/>
      <c r="AH1132" s="172" t="s">
        <v>15</v>
      </c>
    </row>
    <row r="1133" spans="1:34" ht="6" customHeight="1" thickBot="1">
      <c r="A1133" s="192"/>
      <c r="B1133" s="324"/>
      <c r="C1133" s="327"/>
      <c r="D1133" s="330"/>
      <c r="E1133" s="194"/>
      <c r="F1133" s="197"/>
      <c r="G1133" s="197"/>
      <c r="H1133" s="214"/>
      <c r="I1133" s="324"/>
      <c r="J1133" s="327"/>
      <c r="K1133" s="330"/>
      <c r="L1133" s="241"/>
      <c r="M1133" s="242"/>
      <c r="N1133" s="242"/>
      <c r="O1133" s="243"/>
      <c r="P1133" s="117"/>
      <c r="Q1133" s="117"/>
      <c r="R1133" s="117"/>
      <c r="S1133" s="117"/>
      <c r="T1133" s="117"/>
      <c r="U1133" s="117"/>
      <c r="V1133" s="131"/>
      <c r="W1133" s="134"/>
      <c r="X1133" s="89"/>
      <c r="Y1133" s="71"/>
      <c r="Z1133" s="71"/>
      <c r="AA1133" s="95"/>
      <c r="AB1133" s="38"/>
      <c r="AC1133" s="206"/>
      <c r="AD1133" s="319"/>
      <c r="AE1133" s="319"/>
      <c r="AF1133" s="319"/>
      <c r="AG1133" s="320"/>
      <c r="AH1133" s="173"/>
    </row>
    <row r="1134" spans="1:34" ht="6" customHeight="1" thickBot="1">
      <c r="A1134" s="192"/>
      <c r="B1134" s="324"/>
      <c r="C1134" s="327"/>
      <c r="D1134" s="330"/>
      <c r="E1134" s="194"/>
      <c r="F1134" s="197"/>
      <c r="G1134" s="197"/>
      <c r="H1134" s="214"/>
      <c r="I1134" s="324"/>
      <c r="J1134" s="327"/>
      <c r="K1134" s="330"/>
      <c r="L1134" s="241"/>
      <c r="M1134" s="242"/>
      <c r="N1134" s="242"/>
      <c r="O1134" s="243"/>
      <c r="P1134" s="231" t="s">
        <v>4</v>
      </c>
      <c r="Q1134" s="231" t="s">
        <v>5</v>
      </c>
      <c r="R1134" s="231" t="s">
        <v>11</v>
      </c>
      <c r="S1134" s="231" t="s">
        <v>12</v>
      </c>
      <c r="T1134" s="232" t="s">
        <v>15</v>
      </c>
      <c r="U1134" s="233"/>
      <c r="V1134" s="131"/>
      <c r="W1134" s="134"/>
      <c r="X1134" s="89" t="s">
        <v>86</v>
      </c>
      <c r="Y1134" s="71"/>
      <c r="Z1134" s="71"/>
      <c r="AA1134" s="96"/>
      <c r="AB1134" s="42"/>
      <c r="AC1134" s="73"/>
      <c r="AD1134" s="319"/>
      <c r="AE1134" s="319"/>
      <c r="AF1134" s="319"/>
      <c r="AG1134" s="320"/>
      <c r="AH1134" s="173"/>
    </row>
    <row r="1135" spans="1:34" ht="6" customHeight="1" thickBot="1">
      <c r="A1135" s="192"/>
      <c r="B1135" s="324"/>
      <c r="C1135" s="327"/>
      <c r="D1135" s="330"/>
      <c r="E1135" s="194"/>
      <c r="F1135" s="197"/>
      <c r="G1135" s="197"/>
      <c r="H1135" s="214"/>
      <c r="I1135" s="324"/>
      <c r="J1135" s="327"/>
      <c r="K1135" s="330"/>
      <c r="L1135" s="241"/>
      <c r="M1135" s="242"/>
      <c r="N1135" s="242"/>
      <c r="O1135" s="243"/>
      <c r="P1135" s="110"/>
      <c r="Q1135" s="110"/>
      <c r="R1135" s="110"/>
      <c r="S1135" s="110"/>
      <c r="T1135" s="234"/>
      <c r="U1135" s="235"/>
      <c r="V1135" s="248"/>
      <c r="W1135" s="156"/>
      <c r="X1135" s="89"/>
      <c r="Y1135" s="71"/>
      <c r="Z1135" s="71"/>
      <c r="AA1135" s="94"/>
      <c r="AB1135" s="37"/>
      <c r="AC1135" s="73"/>
      <c r="AD1135" s="319"/>
      <c r="AE1135" s="319"/>
      <c r="AF1135" s="319"/>
      <c r="AG1135" s="320"/>
      <c r="AH1135" s="230"/>
    </row>
    <row r="1136" spans="1:34" ht="6" customHeight="1" thickBot="1">
      <c r="A1136" s="192"/>
      <c r="B1136" s="324"/>
      <c r="C1136" s="327"/>
      <c r="D1136" s="330"/>
      <c r="E1136" s="194"/>
      <c r="F1136" s="197"/>
      <c r="G1136" s="197"/>
      <c r="H1136" s="214"/>
      <c r="I1136" s="324"/>
      <c r="J1136" s="327"/>
      <c r="K1136" s="330"/>
      <c r="L1136" s="241"/>
      <c r="M1136" s="242"/>
      <c r="N1136" s="242"/>
      <c r="O1136" s="243"/>
      <c r="P1136" s="116">
        <v>4</v>
      </c>
      <c r="Q1136" s="116">
        <v>5</v>
      </c>
      <c r="R1136" s="116">
        <v>4</v>
      </c>
      <c r="S1136" s="116">
        <v>5</v>
      </c>
      <c r="T1136" s="234"/>
      <c r="U1136" s="235"/>
      <c r="V1136" s="228" t="s">
        <v>10</v>
      </c>
      <c r="W1136" s="157">
        <v>2</v>
      </c>
      <c r="X1136" s="89"/>
      <c r="Y1136" s="71"/>
      <c r="Z1136" s="71"/>
      <c r="AA1136" s="94"/>
      <c r="AB1136" s="37"/>
      <c r="AC1136" s="73"/>
      <c r="AD1136" s="319"/>
      <c r="AE1136" s="319"/>
      <c r="AF1136" s="319"/>
      <c r="AG1136" s="320"/>
      <c r="AH1136" s="172" t="s">
        <v>15</v>
      </c>
    </row>
    <row r="1137" spans="1:34" ht="6" customHeight="1" thickBot="1">
      <c r="A1137" s="192"/>
      <c r="B1137" s="324"/>
      <c r="C1137" s="327"/>
      <c r="D1137" s="330"/>
      <c r="E1137" s="194"/>
      <c r="F1137" s="197"/>
      <c r="G1137" s="197"/>
      <c r="H1137" s="214"/>
      <c r="I1137" s="324"/>
      <c r="J1137" s="327"/>
      <c r="K1137" s="330"/>
      <c r="L1137" s="241"/>
      <c r="M1137" s="242"/>
      <c r="N1137" s="242"/>
      <c r="O1137" s="243"/>
      <c r="P1137" s="116"/>
      <c r="Q1137" s="116"/>
      <c r="R1137" s="116"/>
      <c r="S1137" s="116"/>
      <c r="T1137" s="234"/>
      <c r="U1137" s="235"/>
      <c r="V1137" s="131"/>
      <c r="W1137" s="134"/>
      <c r="X1137" s="89"/>
      <c r="Y1137" s="71"/>
      <c r="Z1137" s="71"/>
      <c r="AA1137" s="94"/>
      <c r="AB1137" s="37"/>
      <c r="AC1137" s="73"/>
      <c r="AD1137" s="319"/>
      <c r="AE1137" s="319"/>
      <c r="AF1137" s="319"/>
      <c r="AG1137" s="320"/>
      <c r="AH1137" s="173"/>
    </row>
    <row r="1138" spans="1:34" ht="6" customHeight="1" thickBot="1">
      <c r="A1138" s="192"/>
      <c r="B1138" s="324"/>
      <c r="C1138" s="327"/>
      <c r="D1138" s="330"/>
      <c r="E1138" s="194"/>
      <c r="F1138" s="197"/>
      <c r="G1138" s="197"/>
      <c r="H1138" s="214"/>
      <c r="I1138" s="324"/>
      <c r="J1138" s="327"/>
      <c r="K1138" s="330"/>
      <c r="L1138" s="241"/>
      <c r="M1138" s="242"/>
      <c r="N1138" s="242"/>
      <c r="O1138" s="243"/>
      <c r="P1138" s="116"/>
      <c r="Q1138" s="116"/>
      <c r="R1138" s="116"/>
      <c r="S1138" s="116"/>
      <c r="T1138" s="234"/>
      <c r="U1138" s="235"/>
      <c r="V1138" s="131"/>
      <c r="W1138" s="134"/>
      <c r="X1138" s="89"/>
      <c r="Y1138" s="71"/>
      <c r="Z1138" s="71"/>
      <c r="AA1138" s="94"/>
      <c r="AB1138" s="37"/>
      <c r="AC1138" s="73"/>
      <c r="AD1138" s="319"/>
      <c r="AE1138" s="319"/>
      <c r="AF1138" s="319"/>
      <c r="AG1138" s="320"/>
      <c r="AH1138" s="173"/>
    </row>
    <row r="1139" spans="1:34" ht="6" customHeight="1" thickBot="1">
      <c r="A1139" s="192"/>
      <c r="B1139" s="325"/>
      <c r="C1139" s="328"/>
      <c r="D1139" s="331"/>
      <c r="E1139" s="195"/>
      <c r="F1139" s="198"/>
      <c r="G1139" s="198"/>
      <c r="H1139" s="215"/>
      <c r="I1139" s="325"/>
      <c r="J1139" s="328"/>
      <c r="K1139" s="331"/>
      <c r="L1139" s="244"/>
      <c r="M1139" s="245"/>
      <c r="N1139" s="245"/>
      <c r="O1139" s="246"/>
      <c r="P1139" s="212"/>
      <c r="Q1139" s="212"/>
      <c r="R1139" s="212"/>
      <c r="S1139" s="212"/>
      <c r="T1139" s="236"/>
      <c r="U1139" s="237"/>
      <c r="V1139" s="229"/>
      <c r="W1139" s="158"/>
      <c r="X1139" s="90"/>
      <c r="Y1139" s="72"/>
      <c r="Z1139" s="72"/>
      <c r="AA1139" s="97"/>
      <c r="AB1139" s="43"/>
      <c r="AC1139" s="74"/>
      <c r="AD1139" s="321"/>
      <c r="AE1139" s="321"/>
      <c r="AF1139" s="321"/>
      <c r="AG1139" s="322"/>
      <c r="AH1139" s="174"/>
    </row>
    <row r="1140" spans="1:34" ht="6" customHeight="1" thickBot="1">
      <c r="A1140" s="249">
        <v>61</v>
      </c>
      <c r="B1140" s="293" t="str">
        <f>IF(VLOOKUP(A1140,入力シート❷!A:B,2,FALSE)="ハイパーコース","ハイパー","")</f>
        <v/>
      </c>
      <c r="C1140" s="296" t="str">
        <f>IF(VLOOKUP(A1140,入力シート❷!A:B,2,FALSE)="アドバンストコース","アドバンスト","")</f>
        <v/>
      </c>
      <c r="D1140" s="299" t="str">
        <f>IF(VLOOKUP(A1140,入力シート❷!A:B,2,FALSE)="アグレッシブコース","アグレッシブ","")</f>
        <v/>
      </c>
      <c r="E1140" s="250" t="str">
        <f>IF(VLOOKUP(A1140,入力シート❷!A:C,3,FALSE)="A推薦(単願)","A推薦","")</f>
        <v/>
      </c>
      <c r="F1140" s="253" t="str">
        <f>IF(VLOOKUP(A1140,入力シート❷!A:C,3,FALSE)="B推薦(併願)","B推薦","")</f>
        <v/>
      </c>
      <c r="G1140" s="253" t="str">
        <f>IF(VLOOKUP(A1140,入力シート❷!A:C,3,FALSE)="C推薦(第一志望)","C推薦","")</f>
        <v/>
      </c>
      <c r="H1140" s="256" t="str">
        <f>IF(VLOOKUP(A1140,入力シート❷!A:C,3,FALSE)="併願優遇","併願優遇","")</f>
        <v/>
      </c>
      <c r="I1140" s="293" t="str">
        <f>IF(VLOOKUP(A1140,入力シート❷!A:D,4,FALSE)="学業特待Ⅰ","学業特待Ⅰ","")</f>
        <v/>
      </c>
      <c r="J1140" s="296" t="str">
        <f>IF(VLOOKUP(A1140,入力シート❷!A:D,4,FALSE)="学業特待Ⅱ","学業特待Ⅱ","")</f>
        <v/>
      </c>
      <c r="K1140" s="299" t="str">
        <f>IF(VLOOKUP(A1140,入力シート❷!A:D,4,FALSE)="学業特待Ⅲ","学業特待Ⅲ","")</f>
        <v/>
      </c>
      <c r="L1140" s="277" t="str">
        <f>IF(OR(VLOOKUP(A1140,入力シート❷!A:I,7,FALSE)="",VLOOKUP(A1140,入力シート❷!A:I,8,FALSE)=""),"入力シート❷に入力してください",VLOOKUP(A1140,入力シート❷!A:I,7,FALSE)&amp;"　"&amp;VLOOKUP(A1140,入力シート❷!A:I,8,FALSE))</f>
        <v>入力シート❷に入力してください</v>
      </c>
      <c r="M1140" s="278"/>
      <c r="N1140" s="268" t="str">
        <f>IF(VLOOKUP(A1140,入力シート❷!A:I,9,FALSE)="","",IF(VLOOKUP(A1140,入力シート❷!A:I,9,FALSE)="女","",VLOOKUP(A1140,入力シート❷!A:I,9,FALSE)))</f>
        <v/>
      </c>
      <c r="O1140" s="271" t="str">
        <f>IF(VLOOKUP(A1140,入力シート❷!A:I,9,FALSE)="","",IF(VLOOKUP(A1140,入力シート❷!A:I,9,FALSE)="男","",VLOOKUP(A1140,入力シート❷!A:I,9,FALSE)))</f>
        <v/>
      </c>
      <c r="P1140" s="159" t="s">
        <v>0</v>
      </c>
      <c r="Q1140" s="159" t="s">
        <v>1</v>
      </c>
      <c r="R1140" s="159" t="s">
        <v>2</v>
      </c>
      <c r="S1140" s="159" t="s">
        <v>3</v>
      </c>
      <c r="T1140" s="159" t="s">
        <v>6</v>
      </c>
      <c r="U1140" s="159" t="s">
        <v>7</v>
      </c>
      <c r="V1140" s="153" t="s">
        <v>8</v>
      </c>
      <c r="W1140" s="138" t="str">
        <f>IF(VLOOKUP(A1140,入力シート❷!A:U,19,FALSE)="","",VLOOKUP(A1140,入力シート❷!A:U,19,FALSE))</f>
        <v/>
      </c>
      <c r="X1140" s="87" t="str">
        <f>IF(VLOOKUP(A1140,入力シート❷!A:AF,22,FALSE)="","",VLOOKUP(A1140,入力シート❷!A:AF,22,FALSE))</f>
        <v/>
      </c>
      <c r="Y1140" s="66" t="str">
        <f>IF(VLOOKUP(A1140,入力シート❷!A:AF,23,FALSE)="","",VLOOKUP(A1140,入力シート❷!A:AF,23,FALSE))</f>
        <v/>
      </c>
      <c r="Z1140" s="66" t="str">
        <f>IF(VLOOKUP(A1140,入力シート❷!A:AF,24,FALSE)="","",VLOOKUP(A1140,入力シート❷!A:AF,24,FALSE))</f>
        <v/>
      </c>
      <c r="AA1140" s="66" t="str">
        <f>IF(VLOOKUP(A1140,入力シート❷!A:AF,25,FALSE)="","",VLOOKUP(A1140,入力シート❷!A:AF,25,FALSE))</f>
        <v/>
      </c>
      <c r="AB1140" s="66" t="str">
        <f>IF(VLOOKUP(A1140,入力シート❷!A:AF,26,FALSE)="","",VLOOKUP(A1140,入力シート❷!A:AF,26,FALSE))</f>
        <v/>
      </c>
      <c r="AC1140" s="77" t="str">
        <f>IF(VLOOKUP(A1140,入力シート❷!A:AF,27,FALSE)="","",VLOOKUP(A1140,入力シート❷!A:AF,27,FALSE))</f>
        <v/>
      </c>
      <c r="AD1140" s="81" t="str">
        <f>IF(VLOOKUP(A1140,入力シート❷!A:AG,33,FALSE)="","必要な場合、入力シート❷に入力してください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必要な場合、入力シート❷に入力してください",VLOOKUP(A1140,入力シート❷!A:AG,33,FALSE))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40" s="81"/>
      <c r="AF1140" s="81"/>
      <c r="AG1140" s="82"/>
      <c r="AH1140" s="164" t="s">
        <v>15</v>
      </c>
    </row>
    <row r="1141" spans="1:34" ht="6" customHeight="1" thickBot="1">
      <c r="A1141" s="249"/>
      <c r="B1141" s="294"/>
      <c r="C1141" s="297"/>
      <c r="D1141" s="300"/>
      <c r="E1141" s="251"/>
      <c r="F1141" s="254"/>
      <c r="G1141" s="254"/>
      <c r="H1141" s="257"/>
      <c r="I1141" s="294"/>
      <c r="J1141" s="297"/>
      <c r="K1141" s="300"/>
      <c r="L1141" s="279"/>
      <c r="M1141" s="280"/>
      <c r="N1141" s="269"/>
      <c r="O1141" s="272"/>
      <c r="P1141" s="115"/>
      <c r="Q1141" s="115"/>
      <c r="R1141" s="115"/>
      <c r="S1141" s="115"/>
      <c r="T1141" s="115"/>
      <c r="U1141" s="115"/>
      <c r="V1141" s="124"/>
      <c r="W1141" s="121"/>
      <c r="X1141" s="75"/>
      <c r="Y1141" s="67"/>
      <c r="Z1141" s="67"/>
      <c r="AA1141" s="67"/>
      <c r="AB1141" s="67"/>
      <c r="AC1141" s="78"/>
      <c r="AD1141" s="83"/>
      <c r="AE1141" s="83"/>
      <c r="AF1141" s="83"/>
      <c r="AG1141" s="84"/>
      <c r="AH1141" s="165"/>
    </row>
    <row r="1142" spans="1:34" ht="6" customHeight="1" thickBot="1">
      <c r="A1142" s="249"/>
      <c r="B1142" s="294"/>
      <c r="C1142" s="297"/>
      <c r="D1142" s="300"/>
      <c r="E1142" s="251"/>
      <c r="F1142" s="254"/>
      <c r="G1142" s="254"/>
      <c r="H1142" s="257"/>
      <c r="I1142" s="294"/>
      <c r="J1142" s="297"/>
      <c r="K1142" s="300"/>
      <c r="L1142" s="279"/>
      <c r="M1142" s="280"/>
      <c r="N1142" s="269"/>
      <c r="O1142" s="272"/>
      <c r="P1142" s="107" t="str">
        <f>IF(VLOOKUP(A1140,入力シート❷!A:U,10,FALSE)="","",VLOOKUP(A1140,入力シート❷!A:U,10,FALSE))</f>
        <v/>
      </c>
      <c r="Q1142" s="107" t="str">
        <f>IF(VLOOKUP(A1140,入力シート❷!A:U,11,FALSE)="","",VLOOKUP(A1140,入力シート❷!A:U,11,FALSE))</f>
        <v/>
      </c>
      <c r="R1142" s="107" t="str">
        <f>IF(VLOOKUP(A1140,入力シート❷!A:U,12,FALSE)="","",VLOOKUP(A1140,入力シート❷!A:U,12,FALSE))</f>
        <v/>
      </c>
      <c r="S1142" s="107" t="str">
        <f>IF(VLOOKUP(A1140,入力シート❷!A:U,13,FALSE)="","",VLOOKUP(A1140,入力シート❷!A:U,13,FALSE))</f>
        <v/>
      </c>
      <c r="T1142" s="107" t="str">
        <f>IF(VLOOKUP(A1140,入力シート❷!A:U,18,FALSE)="","",VLOOKUP(A1140,入力シート❷!A:U,18,FALSE))</f>
        <v/>
      </c>
      <c r="U1142" s="107" t="str">
        <f>IF(SUM(P1142:T1142)=0,"",SUM(P1142:T1142))</f>
        <v/>
      </c>
      <c r="V1142" s="124"/>
      <c r="W1142" s="121"/>
      <c r="X1142" s="75"/>
      <c r="Y1142" s="67"/>
      <c r="Z1142" s="67"/>
      <c r="AA1142" s="67"/>
      <c r="AB1142" s="67"/>
      <c r="AC1142" s="78"/>
      <c r="AD1142" s="83"/>
      <c r="AE1142" s="83"/>
      <c r="AF1142" s="83"/>
      <c r="AG1142" s="84"/>
      <c r="AH1142" s="165"/>
    </row>
    <row r="1143" spans="1:34" ht="6" customHeight="1" thickBot="1">
      <c r="A1143" s="249"/>
      <c r="B1143" s="294"/>
      <c r="C1143" s="297"/>
      <c r="D1143" s="300"/>
      <c r="E1143" s="251"/>
      <c r="F1143" s="254"/>
      <c r="G1143" s="254"/>
      <c r="H1143" s="257"/>
      <c r="I1143" s="294"/>
      <c r="J1143" s="297"/>
      <c r="K1143" s="300"/>
      <c r="L1143" s="281"/>
      <c r="M1143" s="282"/>
      <c r="N1143" s="270"/>
      <c r="O1143" s="273"/>
      <c r="P1143" s="107"/>
      <c r="Q1143" s="107"/>
      <c r="R1143" s="107"/>
      <c r="S1143" s="107"/>
      <c r="T1143" s="107"/>
      <c r="U1143" s="107"/>
      <c r="V1143" s="154"/>
      <c r="W1143" s="139"/>
      <c r="X1143" s="75"/>
      <c r="Y1143" s="67"/>
      <c r="Z1143" s="67"/>
      <c r="AA1143" s="67"/>
      <c r="AB1143" s="67"/>
      <c r="AC1143" s="78"/>
      <c r="AD1143" s="83"/>
      <c r="AE1143" s="83"/>
      <c r="AF1143" s="83"/>
      <c r="AG1143" s="84"/>
      <c r="AH1143" s="166"/>
    </row>
    <row r="1144" spans="1:34" ht="6" customHeight="1" thickBot="1">
      <c r="A1144" s="249"/>
      <c r="B1144" s="294"/>
      <c r="C1144" s="297"/>
      <c r="D1144" s="300"/>
      <c r="E1144" s="251"/>
      <c r="F1144" s="254"/>
      <c r="G1144" s="254"/>
      <c r="H1144" s="257"/>
      <c r="I1144" s="294"/>
      <c r="J1144" s="297"/>
      <c r="K1144" s="300"/>
      <c r="L1144" s="259" t="str">
        <f>IF(OR(VLOOKUP(A1140,入力シート❷!A:I,5,FALSE)="",VLOOKUP(A1140,入力シート❷!A:I,6,FALSE)=""),"入力シート❷に入力してください",VLOOKUP(A1140,入力シート❷!A:I,5,FALSE)&amp;"　"&amp;VLOOKUP(A1140,入力シート❷!A:I,6,FALSE))</f>
        <v>入力シート❷に入力してください</v>
      </c>
      <c r="M1144" s="260"/>
      <c r="N1144" s="260"/>
      <c r="O1144" s="261"/>
      <c r="P1144" s="107"/>
      <c r="Q1144" s="107"/>
      <c r="R1144" s="107"/>
      <c r="S1144" s="107"/>
      <c r="T1144" s="107"/>
      <c r="U1144" s="107"/>
      <c r="V1144" s="136" t="s">
        <v>9</v>
      </c>
      <c r="W1144" s="128" t="str">
        <f>IF(VLOOKUP(A1140,入力シート❷!A:U,20,FALSE)="","",VLOOKUP(A1140,入力シート❷!A:U,20,FALSE))</f>
        <v/>
      </c>
      <c r="X1144" s="75"/>
      <c r="Y1144" s="67"/>
      <c r="Z1144" s="67"/>
      <c r="AA1144" s="67"/>
      <c r="AB1144" s="67"/>
      <c r="AC1144" s="78"/>
      <c r="AD1144" s="83"/>
      <c r="AE1144" s="83"/>
      <c r="AF1144" s="83"/>
      <c r="AG1144" s="84"/>
      <c r="AH1144" s="167" t="s">
        <v>15</v>
      </c>
    </row>
    <row r="1145" spans="1:34" ht="6" customHeight="1" thickBot="1">
      <c r="A1145" s="249"/>
      <c r="B1145" s="294"/>
      <c r="C1145" s="297"/>
      <c r="D1145" s="300"/>
      <c r="E1145" s="251"/>
      <c r="F1145" s="254"/>
      <c r="G1145" s="254"/>
      <c r="H1145" s="257"/>
      <c r="I1145" s="294"/>
      <c r="J1145" s="297"/>
      <c r="K1145" s="300"/>
      <c r="L1145" s="262"/>
      <c r="M1145" s="263"/>
      <c r="N1145" s="263"/>
      <c r="O1145" s="264"/>
      <c r="P1145" s="113"/>
      <c r="Q1145" s="113"/>
      <c r="R1145" s="113"/>
      <c r="S1145" s="113"/>
      <c r="T1145" s="113"/>
      <c r="U1145" s="113"/>
      <c r="V1145" s="124"/>
      <c r="W1145" s="121"/>
      <c r="X1145" s="75"/>
      <c r="Y1145" s="67"/>
      <c r="Z1145" s="67"/>
      <c r="AA1145" s="67"/>
      <c r="AB1145" s="67"/>
      <c r="AC1145" s="78"/>
      <c r="AD1145" s="83"/>
      <c r="AE1145" s="83"/>
      <c r="AF1145" s="83"/>
      <c r="AG1145" s="84"/>
      <c r="AH1145" s="165"/>
    </row>
    <row r="1146" spans="1:34" ht="6" customHeight="1" thickBot="1">
      <c r="A1146" s="249"/>
      <c r="B1146" s="294"/>
      <c r="C1146" s="297"/>
      <c r="D1146" s="300"/>
      <c r="E1146" s="251"/>
      <c r="F1146" s="254"/>
      <c r="G1146" s="254"/>
      <c r="H1146" s="257"/>
      <c r="I1146" s="294"/>
      <c r="J1146" s="297"/>
      <c r="K1146" s="300"/>
      <c r="L1146" s="262"/>
      <c r="M1146" s="263"/>
      <c r="N1146" s="263"/>
      <c r="O1146" s="264"/>
      <c r="P1146" s="114" t="s">
        <v>4</v>
      </c>
      <c r="Q1146" s="114" t="s">
        <v>5</v>
      </c>
      <c r="R1146" s="114" t="s">
        <v>11</v>
      </c>
      <c r="S1146" s="114" t="s">
        <v>12</v>
      </c>
      <c r="T1146" s="126" t="s">
        <v>15</v>
      </c>
      <c r="U1146" s="16"/>
      <c r="V1146" s="124"/>
      <c r="W1146" s="121"/>
      <c r="X1146" s="75" t="str">
        <f>IF(VLOOKUP(A1140,入力シート❷!A:AF,28,FALSE)="","",VLOOKUP(A1140,入力シート❷!A:AF,28,FALSE))</f>
        <v/>
      </c>
      <c r="Y1146" s="67" t="str">
        <f>IF(VLOOKUP(A1140,入力シート❷!A:AF,29,FALSE)="","",VLOOKUP(A1140,入力シート❷!A:AF,29,FALSE))</f>
        <v/>
      </c>
      <c r="Z1146" s="67" t="str">
        <f>IF(VLOOKUP(A1140,入力シート❷!A:AF,30,FALSE)="","",VLOOKUP(A1140,入力シート❷!A:AF,30,FALSE))</f>
        <v/>
      </c>
      <c r="AA1146" s="67" t="str">
        <f>IF(VLOOKUP(A1140,入力シート❷!A:AF,31,FALSE)="","",VLOOKUP(A1140,入力シート❷!A:AF,31,FALSE))</f>
        <v/>
      </c>
      <c r="AB1146" s="67" t="str">
        <f>IF(VLOOKUP(A1140,入力シート❷!A:AF,32,FALSE)="","",VLOOKUP(A1140,入力シート❷!A:AF,32,FALSE))</f>
        <v/>
      </c>
      <c r="AC1146" s="69"/>
      <c r="AD1146" s="83"/>
      <c r="AE1146" s="83"/>
      <c r="AF1146" s="83"/>
      <c r="AG1146" s="84"/>
      <c r="AH1146" s="165"/>
    </row>
    <row r="1147" spans="1:34" ht="6" customHeight="1" thickBot="1">
      <c r="A1147" s="249"/>
      <c r="B1147" s="294"/>
      <c r="C1147" s="297"/>
      <c r="D1147" s="300"/>
      <c r="E1147" s="251"/>
      <c r="F1147" s="254"/>
      <c r="G1147" s="254"/>
      <c r="H1147" s="257"/>
      <c r="I1147" s="294"/>
      <c r="J1147" s="297"/>
      <c r="K1147" s="300"/>
      <c r="L1147" s="262"/>
      <c r="M1147" s="263"/>
      <c r="N1147" s="263"/>
      <c r="O1147" s="264"/>
      <c r="P1147" s="115"/>
      <c r="Q1147" s="115"/>
      <c r="R1147" s="115"/>
      <c r="S1147" s="115"/>
      <c r="T1147" s="127"/>
      <c r="U1147" s="17"/>
      <c r="V1147" s="137"/>
      <c r="W1147" s="129"/>
      <c r="X1147" s="75"/>
      <c r="Y1147" s="67"/>
      <c r="Z1147" s="67"/>
      <c r="AA1147" s="67"/>
      <c r="AB1147" s="67"/>
      <c r="AC1147" s="69"/>
      <c r="AD1147" s="83"/>
      <c r="AE1147" s="83"/>
      <c r="AF1147" s="83"/>
      <c r="AG1147" s="84"/>
      <c r="AH1147" s="166"/>
    </row>
    <row r="1148" spans="1:34" ht="6" customHeight="1" thickBot="1">
      <c r="A1148" s="249"/>
      <c r="B1148" s="294"/>
      <c r="C1148" s="297"/>
      <c r="D1148" s="300"/>
      <c r="E1148" s="251"/>
      <c r="F1148" s="254"/>
      <c r="G1148" s="254"/>
      <c r="H1148" s="257"/>
      <c r="I1148" s="294"/>
      <c r="J1148" s="297"/>
      <c r="K1148" s="300"/>
      <c r="L1148" s="262"/>
      <c r="M1148" s="263"/>
      <c r="N1148" s="263"/>
      <c r="O1148" s="264"/>
      <c r="P1148" s="107" t="str">
        <f>IF(VLOOKUP(A1140,入力シート❷!A:U,14,FALSE)="","",VLOOKUP(A1140,入力シート❷!A:U,14,FALSE))</f>
        <v/>
      </c>
      <c r="Q1148" s="107" t="str">
        <f>IF(VLOOKUP(A1140,入力シート❷!A:U,15,FALSE)="","",VLOOKUP(A1140,入力シート❷!A:U,15,FALSE))</f>
        <v/>
      </c>
      <c r="R1148" s="107" t="str">
        <f>IF(VLOOKUP(A1140,入力シート❷!A:U,16,FALSE)="","",VLOOKUP(A1140,入力シート❷!A:U,16,FALSE))</f>
        <v/>
      </c>
      <c r="S1148" s="107" t="str">
        <f>IF(VLOOKUP(A1140,入力シート❷!A:U,17,FALSE)="","",VLOOKUP(A1140,入力シート❷!A:U,17,FALSE))</f>
        <v/>
      </c>
      <c r="T1148" s="127"/>
      <c r="U1148" s="17"/>
      <c r="V1148" s="123" t="s">
        <v>10</v>
      </c>
      <c r="W1148" s="120" t="str">
        <f>IF(VLOOKUP(A1140,入力シート❷!A:U,21,FALSE)="","",VLOOKUP(A1140,入力シート❷!A:U,21,FALSE))</f>
        <v/>
      </c>
      <c r="X1148" s="75"/>
      <c r="Y1148" s="67"/>
      <c r="Z1148" s="67"/>
      <c r="AA1148" s="67"/>
      <c r="AB1148" s="67"/>
      <c r="AC1148" s="69"/>
      <c r="AD1148" s="83"/>
      <c r="AE1148" s="83"/>
      <c r="AF1148" s="83"/>
      <c r="AG1148" s="84"/>
      <c r="AH1148" s="167" t="s">
        <v>15</v>
      </c>
    </row>
    <row r="1149" spans="1:34" ht="6" customHeight="1" thickBot="1">
      <c r="A1149" s="249"/>
      <c r="B1149" s="294"/>
      <c r="C1149" s="297"/>
      <c r="D1149" s="300"/>
      <c r="E1149" s="251"/>
      <c r="F1149" s="254"/>
      <c r="G1149" s="254"/>
      <c r="H1149" s="257"/>
      <c r="I1149" s="294"/>
      <c r="J1149" s="297"/>
      <c r="K1149" s="300"/>
      <c r="L1149" s="262"/>
      <c r="M1149" s="263"/>
      <c r="N1149" s="263"/>
      <c r="O1149" s="264"/>
      <c r="P1149" s="107"/>
      <c r="Q1149" s="107"/>
      <c r="R1149" s="107"/>
      <c r="S1149" s="107"/>
      <c r="T1149" s="111" t="str">
        <f>VLOOKUP(A1140,■■■!A:BN,66)</f>
        <v/>
      </c>
      <c r="U1149" s="118">
        <f>VLOOKUP(A1140,■■■!A:BA,53)</f>
        <v>0</v>
      </c>
      <c r="V1149" s="124"/>
      <c r="W1149" s="121"/>
      <c r="X1149" s="75"/>
      <c r="Y1149" s="67"/>
      <c r="Z1149" s="67"/>
      <c r="AA1149" s="67"/>
      <c r="AB1149" s="67"/>
      <c r="AC1149" s="69"/>
      <c r="AD1149" s="83"/>
      <c r="AE1149" s="83"/>
      <c r="AF1149" s="83"/>
      <c r="AG1149" s="84"/>
      <c r="AH1149" s="165"/>
    </row>
    <row r="1150" spans="1:34" ht="6" customHeight="1" thickBot="1">
      <c r="A1150" s="249"/>
      <c r="B1150" s="294"/>
      <c r="C1150" s="297"/>
      <c r="D1150" s="300"/>
      <c r="E1150" s="251"/>
      <c r="F1150" s="254"/>
      <c r="G1150" s="254"/>
      <c r="H1150" s="257"/>
      <c r="I1150" s="294"/>
      <c r="J1150" s="297"/>
      <c r="K1150" s="300"/>
      <c r="L1150" s="262"/>
      <c r="M1150" s="263"/>
      <c r="N1150" s="263"/>
      <c r="O1150" s="264"/>
      <c r="P1150" s="107"/>
      <c r="Q1150" s="107"/>
      <c r="R1150" s="107"/>
      <c r="S1150" s="107"/>
      <c r="T1150" s="111"/>
      <c r="U1150" s="118"/>
      <c r="V1150" s="124"/>
      <c r="W1150" s="121"/>
      <c r="X1150" s="75"/>
      <c r="Y1150" s="67"/>
      <c r="Z1150" s="67"/>
      <c r="AA1150" s="67"/>
      <c r="AB1150" s="67"/>
      <c r="AC1150" s="69"/>
      <c r="AD1150" s="83"/>
      <c r="AE1150" s="83"/>
      <c r="AF1150" s="83"/>
      <c r="AG1150" s="84"/>
      <c r="AH1150" s="165"/>
    </row>
    <row r="1151" spans="1:34" ht="6" customHeight="1" thickBot="1">
      <c r="A1151" s="249"/>
      <c r="B1151" s="295"/>
      <c r="C1151" s="298"/>
      <c r="D1151" s="301"/>
      <c r="E1151" s="252"/>
      <c r="F1151" s="255"/>
      <c r="G1151" s="255"/>
      <c r="H1151" s="258"/>
      <c r="I1151" s="295"/>
      <c r="J1151" s="298"/>
      <c r="K1151" s="301"/>
      <c r="L1151" s="265"/>
      <c r="M1151" s="266"/>
      <c r="N1151" s="266"/>
      <c r="O1151" s="267"/>
      <c r="P1151" s="108"/>
      <c r="Q1151" s="108"/>
      <c r="R1151" s="108"/>
      <c r="S1151" s="108"/>
      <c r="T1151" s="112"/>
      <c r="U1151" s="119"/>
      <c r="V1151" s="125"/>
      <c r="W1151" s="122"/>
      <c r="X1151" s="76"/>
      <c r="Y1151" s="68"/>
      <c r="Z1151" s="68"/>
      <c r="AA1151" s="68"/>
      <c r="AB1151" s="68"/>
      <c r="AC1151" s="70"/>
      <c r="AD1151" s="85"/>
      <c r="AE1151" s="85"/>
      <c r="AF1151" s="85"/>
      <c r="AG1151" s="86"/>
      <c r="AH1151" s="168"/>
    </row>
    <row r="1152" spans="1:34" ht="6" customHeight="1" thickBot="1">
      <c r="A1152" s="249">
        <v>62</v>
      </c>
      <c r="B1152" s="293" t="str">
        <f>IF(VLOOKUP(A1152,入力シート❷!A:B,2,FALSE)="ハイパーコース","ハイパー","")</f>
        <v/>
      </c>
      <c r="C1152" s="296" t="str">
        <f>IF(VLOOKUP(A1152,入力シート❷!A:B,2,FALSE)="アドバンストコース","アドバンスト","")</f>
        <v/>
      </c>
      <c r="D1152" s="299" t="str">
        <f>IF(VLOOKUP(A1152,入力シート❷!A:B,2,FALSE)="アグレッシブコース","アグレッシブ","")</f>
        <v/>
      </c>
      <c r="E1152" s="250" t="str">
        <f>IF(VLOOKUP(A1152,入力シート❷!A:C,3,FALSE)="A推薦(単願)","A推薦","")</f>
        <v/>
      </c>
      <c r="F1152" s="253" t="str">
        <f>IF(VLOOKUP(A1152,入力シート❷!A:C,3,FALSE)="B推薦(併願)","B推薦","")</f>
        <v/>
      </c>
      <c r="G1152" s="253" t="str">
        <f>IF(VLOOKUP(A1152,入力シート❷!A:C,3,FALSE)="C推薦(第一志望)","C推薦","")</f>
        <v/>
      </c>
      <c r="H1152" s="256" t="str">
        <f>IF(VLOOKUP(A1152,入力シート❷!A:C,3,FALSE)="併願優遇","併願優遇","")</f>
        <v/>
      </c>
      <c r="I1152" s="293" t="str">
        <f>IF(VLOOKUP(A1152,入力シート❷!A:D,4,FALSE)="学業特待Ⅰ","学業特待Ⅰ","")</f>
        <v/>
      </c>
      <c r="J1152" s="296" t="str">
        <f>IF(VLOOKUP(A1152,入力シート❷!A:D,4,FALSE)="学業特待Ⅱ","学業特待Ⅱ","")</f>
        <v/>
      </c>
      <c r="K1152" s="299" t="str">
        <f>IF(VLOOKUP(A1152,入力シート❷!A:D,4,FALSE)="学業特待Ⅲ","学業特待Ⅲ","")</f>
        <v/>
      </c>
      <c r="L1152" s="277" t="str">
        <f>IF(OR(VLOOKUP(A1152,入力シート❷!A:I,7,FALSE)="",VLOOKUP(A1152,入力シート❷!A:I,8,FALSE)=""),"入力シート❷に入力してください",VLOOKUP(A1152,入力シート❷!A:I,7,FALSE)&amp;"　"&amp;VLOOKUP(A1152,入力シート❷!A:I,8,FALSE))</f>
        <v>入力シート❷に入力してください</v>
      </c>
      <c r="M1152" s="278"/>
      <c r="N1152" s="268" t="str">
        <f>IF(VLOOKUP(A1152,入力シート❷!A:I,9,FALSE)="","",IF(VLOOKUP(A1152,入力シート❷!A:I,9,FALSE)="女","",VLOOKUP(A1152,入力シート❷!A:I,9,FALSE)))</f>
        <v/>
      </c>
      <c r="O1152" s="271" t="str">
        <f>IF(VLOOKUP(A1152,入力シート❷!A:I,9,FALSE)="","",IF(VLOOKUP(A1152,入力シート❷!A:I,9,FALSE)="男","",VLOOKUP(A1152,入力シート❷!A:I,9,FALSE)))</f>
        <v/>
      </c>
      <c r="P1152" s="159" t="s">
        <v>0</v>
      </c>
      <c r="Q1152" s="159" t="s">
        <v>1</v>
      </c>
      <c r="R1152" s="159" t="s">
        <v>2</v>
      </c>
      <c r="S1152" s="159" t="s">
        <v>3</v>
      </c>
      <c r="T1152" s="159" t="s">
        <v>6</v>
      </c>
      <c r="U1152" s="159" t="s">
        <v>7</v>
      </c>
      <c r="V1152" s="153" t="s">
        <v>8</v>
      </c>
      <c r="W1152" s="138" t="str">
        <f>IF(VLOOKUP(A1152,入力シート❷!A:U,19,FALSE)="","",VLOOKUP(A1152,入力シート❷!A:U,19,FALSE))</f>
        <v/>
      </c>
      <c r="X1152" s="87" t="str">
        <f>IF(VLOOKUP(A1152,入力シート❷!A:AF,22,FALSE)="","",VLOOKUP(A1152,入力シート❷!A:AF,22,FALSE))</f>
        <v/>
      </c>
      <c r="Y1152" s="66" t="str">
        <f>IF(VLOOKUP(A1152,入力シート❷!A:AF,23,FALSE)="","",VLOOKUP(A1152,入力シート❷!A:AF,23,FALSE))</f>
        <v/>
      </c>
      <c r="Z1152" s="66" t="str">
        <f>IF(VLOOKUP(A1152,入力シート❷!A:AF,24,FALSE)="","",VLOOKUP(A1152,入力シート❷!A:AF,24,FALSE))</f>
        <v/>
      </c>
      <c r="AA1152" s="66" t="str">
        <f>IF(VLOOKUP(A1152,入力シート❷!A:AF,25,FALSE)="","",VLOOKUP(A1152,入力シート❷!A:AF,25,FALSE))</f>
        <v/>
      </c>
      <c r="AB1152" s="66" t="str">
        <f>IF(VLOOKUP(A1152,入力シート❷!A:AF,26,FALSE)="","",VLOOKUP(A1152,入力シート❷!A:AF,26,FALSE))</f>
        <v/>
      </c>
      <c r="AC1152" s="77" t="str">
        <f>IF(VLOOKUP(A1152,入力シート❷!A:AF,27,FALSE)="","",VLOOKUP(A1152,入力シート❷!A:AF,27,FALSE))</f>
        <v/>
      </c>
      <c r="AD1152" s="81" t="str">
        <f>IF(VLOOKUP(A1152,入力シート❷!A:AG,33,FALSE)="","必要な場合、入力シート❷に入力してください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必要な場合、入力シート❷に入力してください",VLOOKUP(A1152,入力シート❷!A:AG,33,FALSE))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52" s="81"/>
      <c r="AF1152" s="81"/>
      <c r="AG1152" s="82"/>
      <c r="AH1152" s="164" t="s">
        <v>15</v>
      </c>
    </row>
    <row r="1153" spans="1:34" ht="6" customHeight="1" thickBot="1">
      <c r="A1153" s="249"/>
      <c r="B1153" s="294"/>
      <c r="C1153" s="297"/>
      <c r="D1153" s="300"/>
      <c r="E1153" s="251"/>
      <c r="F1153" s="254"/>
      <c r="G1153" s="254"/>
      <c r="H1153" s="257"/>
      <c r="I1153" s="294"/>
      <c r="J1153" s="297"/>
      <c r="K1153" s="300"/>
      <c r="L1153" s="279"/>
      <c r="M1153" s="280"/>
      <c r="N1153" s="269"/>
      <c r="O1153" s="272"/>
      <c r="P1153" s="115"/>
      <c r="Q1153" s="115"/>
      <c r="R1153" s="115"/>
      <c r="S1153" s="115"/>
      <c r="T1153" s="115"/>
      <c r="U1153" s="115"/>
      <c r="V1153" s="124"/>
      <c r="W1153" s="121"/>
      <c r="X1153" s="75"/>
      <c r="Y1153" s="67"/>
      <c r="Z1153" s="67"/>
      <c r="AA1153" s="67"/>
      <c r="AB1153" s="67"/>
      <c r="AC1153" s="78"/>
      <c r="AD1153" s="83"/>
      <c r="AE1153" s="83"/>
      <c r="AF1153" s="83"/>
      <c r="AG1153" s="84"/>
      <c r="AH1153" s="165"/>
    </row>
    <row r="1154" spans="1:34" ht="6" customHeight="1" thickBot="1">
      <c r="A1154" s="249"/>
      <c r="B1154" s="294"/>
      <c r="C1154" s="297"/>
      <c r="D1154" s="300"/>
      <c r="E1154" s="251"/>
      <c r="F1154" s="254"/>
      <c r="G1154" s="254"/>
      <c r="H1154" s="257"/>
      <c r="I1154" s="294"/>
      <c r="J1154" s="297"/>
      <c r="K1154" s="300"/>
      <c r="L1154" s="279"/>
      <c r="M1154" s="280"/>
      <c r="N1154" s="269"/>
      <c r="O1154" s="272"/>
      <c r="P1154" s="107" t="str">
        <f>IF(VLOOKUP(A1152,入力シート❷!A:U,10,FALSE)="","",VLOOKUP(A1152,入力シート❷!A:U,10,FALSE))</f>
        <v/>
      </c>
      <c r="Q1154" s="107" t="str">
        <f>IF(VLOOKUP(A1152,入力シート❷!A:U,11,FALSE)="","",VLOOKUP(A1152,入力シート❷!A:U,11,FALSE))</f>
        <v/>
      </c>
      <c r="R1154" s="107" t="str">
        <f>IF(VLOOKUP(A1152,入力シート❷!A:U,12,FALSE)="","",VLOOKUP(A1152,入力シート❷!A:U,12,FALSE))</f>
        <v/>
      </c>
      <c r="S1154" s="107" t="str">
        <f>IF(VLOOKUP(A1152,入力シート❷!A:U,13,FALSE)="","",VLOOKUP(A1152,入力シート❷!A:U,13,FALSE))</f>
        <v/>
      </c>
      <c r="T1154" s="107" t="str">
        <f>IF(VLOOKUP(A1152,入力シート❷!A:U,18,FALSE)="","",VLOOKUP(A1152,入力シート❷!A:U,18,FALSE))</f>
        <v/>
      </c>
      <c r="U1154" s="107" t="str">
        <f>IF(SUM(P1154:T1154)=0,"",SUM(P1154:T1154))</f>
        <v/>
      </c>
      <c r="V1154" s="124"/>
      <c r="W1154" s="121"/>
      <c r="X1154" s="75"/>
      <c r="Y1154" s="67"/>
      <c r="Z1154" s="67"/>
      <c r="AA1154" s="67"/>
      <c r="AB1154" s="67"/>
      <c r="AC1154" s="78"/>
      <c r="AD1154" s="83"/>
      <c r="AE1154" s="83"/>
      <c r="AF1154" s="83"/>
      <c r="AG1154" s="84"/>
      <c r="AH1154" s="165"/>
    </row>
    <row r="1155" spans="1:34" ht="6" customHeight="1" thickBot="1">
      <c r="A1155" s="249"/>
      <c r="B1155" s="294"/>
      <c r="C1155" s="297"/>
      <c r="D1155" s="300"/>
      <c r="E1155" s="251"/>
      <c r="F1155" s="254"/>
      <c r="G1155" s="254"/>
      <c r="H1155" s="257"/>
      <c r="I1155" s="294"/>
      <c r="J1155" s="297"/>
      <c r="K1155" s="300"/>
      <c r="L1155" s="281"/>
      <c r="M1155" s="282"/>
      <c r="N1155" s="270"/>
      <c r="O1155" s="273"/>
      <c r="P1155" s="107"/>
      <c r="Q1155" s="107"/>
      <c r="R1155" s="107"/>
      <c r="S1155" s="107"/>
      <c r="T1155" s="107"/>
      <c r="U1155" s="107"/>
      <c r="V1155" s="154"/>
      <c r="W1155" s="139"/>
      <c r="X1155" s="75"/>
      <c r="Y1155" s="67"/>
      <c r="Z1155" s="67"/>
      <c r="AA1155" s="67"/>
      <c r="AB1155" s="67"/>
      <c r="AC1155" s="78"/>
      <c r="AD1155" s="83"/>
      <c r="AE1155" s="83"/>
      <c r="AF1155" s="83"/>
      <c r="AG1155" s="84"/>
      <c r="AH1155" s="166"/>
    </row>
    <row r="1156" spans="1:34" ht="6" customHeight="1" thickBot="1">
      <c r="A1156" s="249"/>
      <c r="B1156" s="294"/>
      <c r="C1156" s="297"/>
      <c r="D1156" s="300"/>
      <c r="E1156" s="251"/>
      <c r="F1156" s="254"/>
      <c r="G1156" s="254"/>
      <c r="H1156" s="257"/>
      <c r="I1156" s="294"/>
      <c r="J1156" s="297"/>
      <c r="K1156" s="300"/>
      <c r="L1156" s="259" t="str">
        <f>IF(OR(VLOOKUP(A1152,入力シート❷!A:I,5,FALSE)="",VLOOKUP(A1152,入力シート❷!A:I,6,FALSE)=""),"入力シート❷に入力してください",VLOOKUP(A1152,入力シート❷!A:I,5,FALSE)&amp;"　"&amp;VLOOKUP(A1152,入力シート❷!A:I,6,FALSE))</f>
        <v>入力シート❷に入力してください</v>
      </c>
      <c r="M1156" s="260"/>
      <c r="N1156" s="260"/>
      <c r="O1156" s="261"/>
      <c r="P1156" s="107"/>
      <c r="Q1156" s="107"/>
      <c r="R1156" s="107"/>
      <c r="S1156" s="107"/>
      <c r="T1156" s="107"/>
      <c r="U1156" s="107"/>
      <c r="V1156" s="136" t="s">
        <v>9</v>
      </c>
      <c r="W1156" s="128" t="str">
        <f>IF(VLOOKUP(A1152,入力シート❷!A:U,20,FALSE)="","",VLOOKUP(A1152,入力シート❷!A:U,20,FALSE))</f>
        <v/>
      </c>
      <c r="X1156" s="75"/>
      <c r="Y1156" s="67"/>
      <c r="Z1156" s="67"/>
      <c r="AA1156" s="67"/>
      <c r="AB1156" s="67"/>
      <c r="AC1156" s="78"/>
      <c r="AD1156" s="83"/>
      <c r="AE1156" s="83"/>
      <c r="AF1156" s="83"/>
      <c r="AG1156" s="84"/>
      <c r="AH1156" s="167" t="s">
        <v>15</v>
      </c>
    </row>
    <row r="1157" spans="1:34" ht="6" customHeight="1" thickBot="1">
      <c r="A1157" s="249"/>
      <c r="B1157" s="294"/>
      <c r="C1157" s="297"/>
      <c r="D1157" s="300"/>
      <c r="E1157" s="251"/>
      <c r="F1157" s="254"/>
      <c r="G1157" s="254"/>
      <c r="H1157" s="257"/>
      <c r="I1157" s="294"/>
      <c r="J1157" s="297"/>
      <c r="K1157" s="300"/>
      <c r="L1157" s="262"/>
      <c r="M1157" s="263"/>
      <c r="N1157" s="263"/>
      <c r="O1157" s="264"/>
      <c r="P1157" s="113"/>
      <c r="Q1157" s="113"/>
      <c r="R1157" s="113"/>
      <c r="S1157" s="113"/>
      <c r="T1157" s="113"/>
      <c r="U1157" s="113"/>
      <c r="V1157" s="124"/>
      <c r="W1157" s="121"/>
      <c r="X1157" s="75"/>
      <c r="Y1157" s="67"/>
      <c r="Z1157" s="67"/>
      <c r="AA1157" s="67"/>
      <c r="AB1157" s="67"/>
      <c r="AC1157" s="78"/>
      <c r="AD1157" s="83"/>
      <c r="AE1157" s="83"/>
      <c r="AF1157" s="83"/>
      <c r="AG1157" s="84"/>
      <c r="AH1157" s="165"/>
    </row>
    <row r="1158" spans="1:34" ht="6" customHeight="1" thickBot="1">
      <c r="A1158" s="249"/>
      <c r="B1158" s="294"/>
      <c r="C1158" s="297"/>
      <c r="D1158" s="300"/>
      <c r="E1158" s="251"/>
      <c r="F1158" s="254"/>
      <c r="G1158" s="254"/>
      <c r="H1158" s="257"/>
      <c r="I1158" s="294"/>
      <c r="J1158" s="297"/>
      <c r="K1158" s="300"/>
      <c r="L1158" s="262"/>
      <c r="M1158" s="263"/>
      <c r="N1158" s="263"/>
      <c r="O1158" s="264"/>
      <c r="P1158" s="114" t="s">
        <v>4</v>
      </c>
      <c r="Q1158" s="114" t="s">
        <v>5</v>
      </c>
      <c r="R1158" s="114" t="s">
        <v>11</v>
      </c>
      <c r="S1158" s="114" t="s">
        <v>12</v>
      </c>
      <c r="T1158" s="126" t="s">
        <v>15</v>
      </c>
      <c r="U1158" s="16"/>
      <c r="V1158" s="124"/>
      <c r="W1158" s="121"/>
      <c r="X1158" s="75" t="str">
        <f>IF(VLOOKUP(A1152,入力シート❷!A:AF,28,FALSE)="","",VLOOKUP(A1152,入力シート❷!A:AF,28,FALSE))</f>
        <v/>
      </c>
      <c r="Y1158" s="67" t="str">
        <f>IF(VLOOKUP(A1152,入力シート❷!A:AF,29,FALSE)="","",VLOOKUP(A1152,入力シート❷!A:AF,29,FALSE))</f>
        <v/>
      </c>
      <c r="Z1158" s="67" t="str">
        <f>IF(VLOOKUP(A1152,入力シート❷!A:AF,30,FALSE)="","",VLOOKUP(A1152,入力シート❷!A:AF,30,FALSE))</f>
        <v/>
      </c>
      <c r="AA1158" s="67" t="str">
        <f>IF(VLOOKUP(A1152,入力シート❷!A:AF,31,FALSE)="","",VLOOKUP(A1152,入力シート❷!A:AF,31,FALSE))</f>
        <v/>
      </c>
      <c r="AB1158" s="67" t="str">
        <f>IF(VLOOKUP(A1152,入力シート❷!A:AF,32,FALSE)="","",VLOOKUP(A1152,入力シート❷!A:AF,32,FALSE))</f>
        <v/>
      </c>
      <c r="AC1158" s="69"/>
      <c r="AD1158" s="83"/>
      <c r="AE1158" s="83"/>
      <c r="AF1158" s="83"/>
      <c r="AG1158" s="84"/>
      <c r="AH1158" s="165"/>
    </row>
    <row r="1159" spans="1:34" ht="6" customHeight="1" thickBot="1">
      <c r="A1159" s="249"/>
      <c r="B1159" s="294"/>
      <c r="C1159" s="297"/>
      <c r="D1159" s="300"/>
      <c r="E1159" s="251"/>
      <c r="F1159" s="254"/>
      <c r="G1159" s="254"/>
      <c r="H1159" s="257"/>
      <c r="I1159" s="294"/>
      <c r="J1159" s="297"/>
      <c r="K1159" s="300"/>
      <c r="L1159" s="262"/>
      <c r="M1159" s="263"/>
      <c r="N1159" s="263"/>
      <c r="O1159" s="264"/>
      <c r="P1159" s="115"/>
      <c r="Q1159" s="115"/>
      <c r="R1159" s="115"/>
      <c r="S1159" s="115"/>
      <c r="T1159" s="127"/>
      <c r="U1159" s="17"/>
      <c r="V1159" s="137"/>
      <c r="W1159" s="129"/>
      <c r="X1159" s="75"/>
      <c r="Y1159" s="67"/>
      <c r="Z1159" s="67"/>
      <c r="AA1159" s="67"/>
      <c r="AB1159" s="67"/>
      <c r="AC1159" s="69"/>
      <c r="AD1159" s="83"/>
      <c r="AE1159" s="83"/>
      <c r="AF1159" s="83"/>
      <c r="AG1159" s="84"/>
      <c r="AH1159" s="166"/>
    </row>
    <row r="1160" spans="1:34" ht="6" customHeight="1" thickBot="1">
      <c r="A1160" s="249"/>
      <c r="B1160" s="294"/>
      <c r="C1160" s="297"/>
      <c r="D1160" s="300"/>
      <c r="E1160" s="251"/>
      <c r="F1160" s="254"/>
      <c r="G1160" s="254"/>
      <c r="H1160" s="257"/>
      <c r="I1160" s="294"/>
      <c r="J1160" s="297"/>
      <c r="K1160" s="300"/>
      <c r="L1160" s="262"/>
      <c r="M1160" s="263"/>
      <c r="N1160" s="263"/>
      <c r="O1160" s="264"/>
      <c r="P1160" s="107" t="str">
        <f>IF(VLOOKUP(A1152,入力シート❷!A:U,14,FALSE)="","",VLOOKUP(A1152,入力シート❷!A:U,14,FALSE))</f>
        <v/>
      </c>
      <c r="Q1160" s="107" t="str">
        <f>IF(VLOOKUP(A1152,入力シート❷!A:U,15,FALSE)="","",VLOOKUP(A1152,入力シート❷!A:U,15,FALSE))</f>
        <v/>
      </c>
      <c r="R1160" s="107" t="str">
        <f>IF(VLOOKUP(A1152,入力シート❷!A:U,16,FALSE)="","",VLOOKUP(A1152,入力シート❷!A:U,16,FALSE))</f>
        <v/>
      </c>
      <c r="S1160" s="107" t="str">
        <f>IF(VLOOKUP(A1152,入力シート❷!A:U,17,FALSE)="","",VLOOKUP(A1152,入力シート❷!A:U,17,FALSE))</f>
        <v/>
      </c>
      <c r="T1160" s="127"/>
      <c r="U1160" s="17"/>
      <c r="V1160" s="123" t="s">
        <v>10</v>
      </c>
      <c r="W1160" s="120" t="str">
        <f>IF(VLOOKUP(A1152,入力シート❷!A:U,21,FALSE)="","",VLOOKUP(A1152,入力シート❷!A:U,21,FALSE))</f>
        <v/>
      </c>
      <c r="X1160" s="75"/>
      <c r="Y1160" s="67"/>
      <c r="Z1160" s="67"/>
      <c r="AA1160" s="67"/>
      <c r="AB1160" s="67"/>
      <c r="AC1160" s="69"/>
      <c r="AD1160" s="83"/>
      <c r="AE1160" s="83"/>
      <c r="AF1160" s="83"/>
      <c r="AG1160" s="84"/>
      <c r="AH1160" s="167" t="s">
        <v>15</v>
      </c>
    </row>
    <row r="1161" spans="1:34" ht="6" customHeight="1" thickBot="1">
      <c r="A1161" s="249"/>
      <c r="B1161" s="294"/>
      <c r="C1161" s="297"/>
      <c r="D1161" s="300"/>
      <c r="E1161" s="251"/>
      <c r="F1161" s="254"/>
      <c r="G1161" s="254"/>
      <c r="H1161" s="257"/>
      <c r="I1161" s="294"/>
      <c r="J1161" s="297"/>
      <c r="K1161" s="300"/>
      <c r="L1161" s="262"/>
      <c r="M1161" s="263"/>
      <c r="N1161" s="263"/>
      <c r="O1161" s="264"/>
      <c r="P1161" s="107"/>
      <c r="Q1161" s="107"/>
      <c r="R1161" s="107"/>
      <c r="S1161" s="107"/>
      <c r="T1161" s="111" t="str">
        <f>VLOOKUP(A1152,■■■!A:BN,66)</f>
        <v/>
      </c>
      <c r="U1161" s="118">
        <f>VLOOKUP(A1152,■■■!A:BA,53)</f>
        <v>0</v>
      </c>
      <c r="V1161" s="124"/>
      <c r="W1161" s="121"/>
      <c r="X1161" s="75"/>
      <c r="Y1161" s="67"/>
      <c r="Z1161" s="67"/>
      <c r="AA1161" s="67"/>
      <c r="AB1161" s="67"/>
      <c r="AC1161" s="69"/>
      <c r="AD1161" s="83"/>
      <c r="AE1161" s="83"/>
      <c r="AF1161" s="83"/>
      <c r="AG1161" s="84"/>
      <c r="AH1161" s="165"/>
    </row>
    <row r="1162" spans="1:34" ht="6" customHeight="1" thickBot="1">
      <c r="A1162" s="249"/>
      <c r="B1162" s="294"/>
      <c r="C1162" s="297"/>
      <c r="D1162" s="300"/>
      <c r="E1162" s="251"/>
      <c r="F1162" s="254"/>
      <c r="G1162" s="254"/>
      <c r="H1162" s="257"/>
      <c r="I1162" s="294"/>
      <c r="J1162" s="297"/>
      <c r="K1162" s="300"/>
      <c r="L1162" s="262"/>
      <c r="M1162" s="263"/>
      <c r="N1162" s="263"/>
      <c r="O1162" s="264"/>
      <c r="P1162" s="107"/>
      <c r="Q1162" s="107"/>
      <c r="R1162" s="107"/>
      <c r="S1162" s="107"/>
      <c r="T1162" s="111"/>
      <c r="U1162" s="118"/>
      <c r="V1162" s="124"/>
      <c r="W1162" s="121"/>
      <c r="X1162" s="75"/>
      <c r="Y1162" s="67"/>
      <c r="Z1162" s="67"/>
      <c r="AA1162" s="67"/>
      <c r="AB1162" s="67"/>
      <c r="AC1162" s="69"/>
      <c r="AD1162" s="83"/>
      <c r="AE1162" s="83"/>
      <c r="AF1162" s="83"/>
      <c r="AG1162" s="84"/>
      <c r="AH1162" s="165"/>
    </row>
    <row r="1163" spans="1:34" ht="6" customHeight="1" thickBot="1">
      <c r="A1163" s="249"/>
      <c r="B1163" s="295"/>
      <c r="C1163" s="298"/>
      <c r="D1163" s="301"/>
      <c r="E1163" s="252"/>
      <c r="F1163" s="255"/>
      <c r="G1163" s="255"/>
      <c r="H1163" s="258"/>
      <c r="I1163" s="295"/>
      <c r="J1163" s="298"/>
      <c r="K1163" s="301"/>
      <c r="L1163" s="265"/>
      <c r="M1163" s="266"/>
      <c r="N1163" s="266"/>
      <c r="O1163" s="267"/>
      <c r="P1163" s="108"/>
      <c r="Q1163" s="108"/>
      <c r="R1163" s="108"/>
      <c r="S1163" s="108"/>
      <c r="T1163" s="112"/>
      <c r="U1163" s="119"/>
      <c r="V1163" s="125"/>
      <c r="W1163" s="122"/>
      <c r="X1163" s="76"/>
      <c r="Y1163" s="68"/>
      <c r="Z1163" s="68"/>
      <c r="AA1163" s="68"/>
      <c r="AB1163" s="68"/>
      <c r="AC1163" s="70"/>
      <c r="AD1163" s="85"/>
      <c r="AE1163" s="85"/>
      <c r="AF1163" s="85"/>
      <c r="AG1163" s="86"/>
      <c r="AH1163" s="168"/>
    </row>
    <row r="1164" spans="1:34" ht="6" customHeight="1" thickBot="1">
      <c r="A1164" s="249">
        <v>63</v>
      </c>
      <c r="B1164" s="293" t="str">
        <f>IF(VLOOKUP(A1164,入力シート❷!A:B,2,FALSE)="ハイパーコース","ハイパー","")</f>
        <v/>
      </c>
      <c r="C1164" s="296" t="str">
        <f>IF(VLOOKUP(A1164,入力シート❷!A:B,2,FALSE)="アドバンストコース","アドバンスト","")</f>
        <v/>
      </c>
      <c r="D1164" s="299" t="str">
        <f>IF(VLOOKUP(A1164,入力シート❷!A:B,2,FALSE)="アグレッシブコース","アグレッシブ","")</f>
        <v/>
      </c>
      <c r="E1164" s="250" t="str">
        <f>IF(VLOOKUP(A1164,入力シート❷!A:C,3,FALSE)="A推薦(単願)","A推薦","")</f>
        <v/>
      </c>
      <c r="F1164" s="253" t="str">
        <f>IF(VLOOKUP(A1164,入力シート❷!A:C,3,FALSE)="B推薦(併願)","B推薦","")</f>
        <v/>
      </c>
      <c r="G1164" s="253" t="str">
        <f>IF(VLOOKUP(A1164,入力シート❷!A:C,3,FALSE)="C推薦(第一志望)","C推薦","")</f>
        <v/>
      </c>
      <c r="H1164" s="256" t="str">
        <f>IF(VLOOKUP(A1164,入力シート❷!A:C,3,FALSE)="併願優遇","併願優遇","")</f>
        <v/>
      </c>
      <c r="I1164" s="293" t="str">
        <f>IF(VLOOKUP(A1164,入力シート❷!A:D,4,FALSE)="学業特待Ⅰ","学業特待Ⅰ","")</f>
        <v/>
      </c>
      <c r="J1164" s="296" t="str">
        <f>IF(VLOOKUP(A1164,入力シート❷!A:D,4,FALSE)="学業特待Ⅱ","学業特待Ⅱ","")</f>
        <v/>
      </c>
      <c r="K1164" s="299" t="str">
        <f>IF(VLOOKUP(A1164,入力シート❷!A:D,4,FALSE)="学業特待Ⅲ","学業特待Ⅲ","")</f>
        <v/>
      </c>
      <c r="L1164" s="277" t="str">
        <f>IF(OR(VLOOKUP(A1164,入力シート❷!A:I,7,FALSE)="",VLOOKUP(A1164,入力シート❷!A:I,8,FALSE)=""),"入力シート❷に入力してください",VLOOKUP(A1164,入力シート❷!A:I,7,FALSE)&amp;"　"&amp;VLOOKUP(A1164,入力シート❷!A:I,8,FALSE))</f>
        <v>入力シート❷に入力してください</v>
      </c>
      <c r="M1164" s="278"/>
      <c r="N1164" s="268" t="str">
        <f>IF(VLOOKUP(A1164,入力シート❷!A:I,9,FALSE)="","",IF(VLOOKUP(A1164,入力シート❷!A:I,9,FALSE)="女","",VLOOKUP(A1164,入力シート❷!A:I,9,FALSE)))</f>
        <v/>
      </c>
      <c r="O1164" s="271" t="str">
        <f>IF(VLOOKUP(A1164,入力シート❷!A:I,9,FALSE)="","",IF(VLOOKUP(A1164,入力シート❷!A:I,9,FALSE)="男","",VLOOKUP(A1164,入力シート❷!A:I,9,FALSE)))</f>
        <v/>
      </c>
      <c r="P1164" s="159" t="s">
        <v>0</v>
      </c>
      <c r="Q1164" s="159" t="s">
        <v>1</v>
      </c>
      <c r="R1164" s="159" t="s">
        <v>2</v>
      </c>
      <c r="S1164" s="159" t="s">
        <v>3</v>
      </c>
      <c r="T1164" s="159" t="s">
        <v>6</v>
      </c>
      <c r="U1164" s="159" t="s">
        <v>7</v>
      </c>
      <c r="V1164" s="153" t="s">
        <v>8</v>
      </c>
      <c r="W1164" s="138" t="str">
        <f>IF(VLOOKUP(A1164,入力シート❷!A:U,19,FALSE)="","",VLOOKUP(A1164,入力シート❷!A:U,19,FALSE))</f>
        <v/>
      </c>
      <c r="X1164" s="87" t="str">
        <f>IF(VLOOKUP(A1164,入力シート❷!A:AF,22,FALSE)="","",VLOOKUP(A1164,入力シート❷!A:AF,22,FALSE))</f>
        <v/>
      </c>
      <c r="Y1164" s="66" t="str">
        <f>IF(VLOOKUP(A1164,入力シート❷!A:AF,23,FALSE)="","",VLOOKUP(A1164,入力シート❷!A:AF,23,FALSE))</f>
        <v/>
      </c>
      <c r="Z1164" s="66" t="str">
        <f>IF(VLOOKUP(A1164,入力シート❷!A:AF,24,FALSE)="","",VLOOKUP(A1164,入力シート❷!A:AF,24,FALSE))</f>
        <v/>
      </c>
      <c r="AA1164" s="66" t="str">
        <f>IF(VLOOKUP(A1164,入力シート❷!A:AF,25,FALSE)="","",VLOOKUP(A1164,入力シート❷!A:AF,25,FALSE))</f>
        <v/>
      </c>
      <c r="AB1164" s="66" t="str">
        <f>IF(VLOOKUP(A1164,入力シート❷!A:AF,26,FALSE)="","",VLOOKUP(A1164,入力シート❷!A:AF,26,FALSE))</f>
        <v/>
      </c>
      <c r="AC1164" s="77" t="str">
        <f>IF(VLOOKUP(A1164,入力シート❷!A:AF,27,FALSE)="","",VLOOKUP(A1164,入力シート❷!A:AF,27,FALSE))</f>
        <v/>
      </c>
      <c r="AD1164" s="81" t="str">
        <f>IF(VLOOKUP(A1164,入力シート❷!A:AG,33,FALSE)="","必要な場合、入力シート❷に入力してください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必要な場合、入力シート❷に入力してください",VLOOKUP(A1164,入力シート❷!A:AG,33,FALSE))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64" s="81"/>
      <c r="AF1164" s="81"/>
      <c r="AG1164" s="82"/>
      <c r="AH1164" s="164" t="s">
        <v>15</v>
      </c>
    </row>
    <row r="1165" spans="1:34" ht="6" customHeight="1" thickBot="1">
      <c r="A1165" s="249"/>
      <c r="B1165" s="294"/>
      <c r="C1165" s="297"/>
      <c r="D1165" s="300"/>
      <c r="E1165" s="251"/>
      <c r="F1165" s="254"/>
      <c r="G1165" s="254"/>
      <c r="H1165" s="257"/>
      <c r="I1165" s="294"/>
      <c r="J1165" s="297"/>
      <c r="K1165" s="300"/>
      <c r="L1165" s="279"/>
      <c r="M1165" s="280"/>
      <c r="N1165" s="269"/>
      <c r="O1165" s="272"/>
      <c r="P1165" s="115"/>
      <c r="Q1165" s="115"/>
      <c r="R1165" s="115"/>
      <c r="S1165" s="115"/>
      <c r="T1165" s="115"/>
      <c r="U1165" s="115"/>
      <c r="V1165" s="124"/>
      <c r="W1165" s="121"/>
      <c r="X1165" s="75"/>
      <c r="Y1165" s="67"/>
      <c r="Z1165" s="67"/>
      <c r="AA1165" s="67"/>
      <c r="AB1165" s="67"/>
      <c r="AC1165" s="78"/>
      <c r="AD1165" s="83"/>
      <c r="AE1165" s="83"/>
      <c r="AF1165" s="83"/>
      <c r="AG1165" s="84"/>
      <c r="AH1165" s="165"/>
    </row>
    <row r="1166" spans="1:34" ht="6" customHeight="1" thickBot="1">
      <c r="A1166" s="249"/>
      <c r="B1166" s="294"/>
      <c r="C1166" s="297"/>
      <c r="D1166" s="300"/>
      <c r="E1166" s="251"/>
      <c r="F1166" s="254"/>
      <c r="G1166" s="254"/>
      <c r="H1166" s="257"/>
      <c r="I1166" s="294"/>
      <c r="J1166" s="297"/>
      <c r="K1166" s="300"/>
      <c r="L1166" s="279"/>
      <c r="M1166" s="280"/>
      <c r="N1166" s="269"/>
      <c r="O1166" s="272"/>
      <c r="P1166" s="107" t="str">
        <f>IF(VLOOKUP(A1164,入力シート❷!A:U,10,FALSE)="","",VLOOKUP(A1164,入力シート❷!A:U,10,FALSE))</f>
        <v/>
      </c>
      <c r="Q1166" s="107" t="str">
        <f>IF(VLOOKUP(A1164,入力シート❷!A:U,11,FALSE)="","",VLOOKUP(A1164,入力シート❷!A:U,11,FALSE))</f>
        <v/>
      </c>
      <c r="R1166" s="107" t="str">
        <f>IF(VLOOKUP(A1164,入力シート❷!A:U,12,FALSE)="","",VLOOKUP(A1164,入力シート❷!A:U,12,FALSE))</f>
        <v/>
      </c>
      <c r="S1166" s="107" t="str">
        <f>IF(VLOOKUP(A1164,入力シート❷!A:U,13,FALSE)="","",VLOOKUP(A1164,入力シート❷!A:U,13,FALSE))</f>
        <v/>
      </c>
      <c r="T1166" s="107" t="str">
        <f>IF(VLOOKUP(A1164,入力シート❷!A:U,18,FALSE)="","",VLOOKUP(A1164,入力シート❷!A:U,18,FALSE))</f>
        <v/>
      </c>
      <c r="U1166" s="107" t="str">
        <f>IF(SUM(P1166:T1166)=0,"",SUM(P1166:T1166))</f>
        <v/>
      </c>
      <c r="V1166" s="124"/>
      <c r="W1166" s="121"/>
      <c r="X1166" s="75"/>
      <c r="Y1166" s="67"/>
      <c r="Z1166" s="67"/>
      <c r="AA1166" s="67"/>
      <c r="AB1166" s="67"/>
      <c r="AC1166" s="78"/>
      <c r="AD1166" s="83"/>
      <c r="AE1166" s="83"/>
      <c r="AF1166" s="83"/>
      <c r="AG1166" s="84"/>
      <c r="AH1166" s="165"/>
    </row>
    <row r="1167" spans="1:34" ht="6" customHeight="1" thickBot="1">
      <c r="A1167" s="249"/>
      <c r="B1167" s="294"/>
      <c r="C1167" s="297"/>
      <c r="D1167" s="300"/>
      <c r="E1167" s="251"/>
      <c r="F1167" s="254"/>
      <c r="G1167" s="254"/>
      <c r="H1167" s="257"/>
      <c r="I1167" s="294"/>
      <c r="J1167" s="297"/>
      <c r="K1167" s="300"/>
      <c r="L1167" s="281"/>
      <c r="M1167" s="282"/>
      <c r="N1167" s="270"/>
      <c r="O1167" s="273"/>
      <c r="P1167" s="107"/>
      <c r="Q1167" s="107"/>
      <c r="R1167" s="107"/>
      <c r="S1167" s="107"/>
      <c r="T1167" s="107"/>
      <c r="U1167" s="107"/>
      <c r="V1167" s="154"/>
      <c r="W1167" s="139"/>
      <c r="X1167" s="75"/>
      <c r="Y1167" s="67"/>
      <c r="Z1167" s="67"/>
      <c r="AA1167" s="67"/>
      <c r="AB1167" s="67"/>
      <c r="AC1167" s="78"/>
      <c r="AD1167" s="83"/>
      <c r="AE1167" s="83"/>
      <c r="AF1167" s="83"/>
      <c r="AG1167" s="84"/>
      <c r="AH1167" s="166"/>
    </row>
    <row r="1168" spans="1:34" ht="6" customHeight="1" thickBot="1">
      <c r="A1168" s="249"/>
      <c r="B1168" s="294"/>
      <c r="C1168" s="297"/>
      <c r="D1168" s="300"/>
      <c r="E1168" s="251"/>
      <c r="F1168" s="254"/>
      <c r="G1168" s="254"/>
      <c r="H1168" s="257"/>
      <c r="I1168" s="294"/>
      <c r="J1168" s="297"/>
      <c r="K1168" s="300"/>
      <c r="L1168" s="259" t="str">
        <f>IF(OR(VLOOKUP(A1164,入力シート❷!A:I,5,FALSE)="",VLOOKUP(A1164,入力シート❷!A:I,6,FALSE)=""),"入力シート❷に入力してください",VLOOKUP(A1164,入力シート❷!A:I,5,FALSE)&amp;"　"&amp;VLOOKUP(A1164,入力シート❷!A:I,6,FALSE))</f>
        <v>入力シート❷に入力してください</v>
      </c>
      <c r="M1168" s="260"/>
      <c r="N1168" s="260"/>
      <c r="O1168" s="261"/>
      <c r="P1168" s="107"/>
      <c r="Q1168" s="107"/>
      <c r="R1168" s="107"/>
      <c r="S1168" s="107"/>
      <c r="T1168" s="107"/>
      <c r="U1168" s="107"/>
      <c r="V1168" s="136" t="s">
        <v>9</v>
      </c>
      <c r="W1168" s="128" t="str">
        <f>IF(VLOOKUP(A1164,入力シート❷!A:U,20,FALSE)="","",VLOOKUP(A1164,入力シート❷!A:U,20,FALSE))</f>
        <v/>
      </c>
      <c r="X1168" s="75"/>
      <c r="Y1168" s="67"/>
      <c r="Z1168" s="67"/>
      <c r="AA1168" s="67"/>
      <c r="AB1168" s="67"/>
      <c r="AC1168" s="78"/>
      <c r="AD1168" s="83"/>
      <c r="AE1168" s="83"/>
      <c r="AF1168" s="83"/>
      <c r="AG1168" s="84"/>
      <c r="AH1168" s="167" t="s">
        <v>15</v>
      </c>
    </row>
    <row r="1169" spans="1:34" ht="6" customHeight="1" thickBot="1">
      <c r="A1169" s="249"/>
      <c r="B1169" s="294"/>
      <c r="C1169" s="297"/>
      <c r="D1169" s="300"/>
      <c r="E1169" s="251"/>
      <c r="F1169" s="254"/>
      <c r="G1169" s="254"/>
      <c r="H1169" s="257"/>
      <c r="I1169" s="294"/>
      <c r="J1169" s="297"/>
      <c r="K1169" s="300"/>
      <c r="L1169" s="262"/>
      <c r="M1169" s="263"/>
      <c r="N1169" s="263"/>
      <c r="O1169" s="264"/>
      <c r="P1169" s="113"/>
      <c r="Q1169" s="113"/>
      <c r="R1169" s="113"/>
      <c r="S1169" s="113"/>
      <c r="T1169" s="113"/>
      <c r="U1169" s="113"/>
      <c r="V1169" s="124"/>
      <c r="W1169" s="121"/>
      <c r="X1169" s="75"/>
      <c r="Y1169" s="67"/>
      <c r="Z1169" s="67"/>
      <c r="AA1169" s="67"/>
      <c r="AB1169" s="67"/>
      <c r="AC1169" s="78"/>
      <c r="AD1169" s="83"/>
      <c r="AE1169" s="83"/>
      <c r="AF1169" s="83"/>
      <c r="AG1169" s="84"/>
      <c r="AH1169" s="165"/>
    </row>
    <row r="1170" spans="1:34" ht="6" customHeight="1" thickBot="1">
      <c r="A1170" s="249"/>
      <c r="B1170" s="294"/>
      <c r="C1170" s="297"/>
      <c r="D1170" s="300"/>
      <c r="E1170" s="251"/>
      <c r="F1170" s="254"/>
      <c r="G1170" s="254"/>
      <c r="H1170" s="257"/>
      <c r="I1170" s="294"/>
      <c r="J1170" s="297"/>
      <c r="K1170" s="300"/>
      <c r="L1170" s="262"/>
      <c r="M1170" s="263"/>
      <c r="N1170" s="263"/>
      <c r="O1170" s="264"/>
      <c r="P1170" s="114" t="s">
        <v>4</v>
      </c>
      <c r="Q1170" s="114" t="s">
        <v>5</v>
      </c>
      <c r="R1170" s="114" t="s">
        <v>11</v>
      </c>
      <c r="S1170" s="114" t="s">
        <v>12</v>
      </c>
      <c r="T1170" s="126" t="s">
        <v>15</v>
      </c>
      <c r="U1170" s="16"/>
      <c r="V1170" s="124"/>
      <c r="W1170" s="121"/>
      <c r="X1170" s="75" t="str">
        <f>IF(VLOOKUP(A1164,入力シート❷!A:AF,28,FALSE)="","",VLOOKUP(A1164,入力シート❷!A:AF,28,FALSE))</f>
        <v/>
      </c>
      <c r="Y1170" s="67" t="str">
        <f>IF(VLOOKUP(A1164,入力シート❷!A:AF,29,FALSE)="","",VLOOKUP(A1164,入力シート❷!A:AF,29,FALSE))</f>
        <v/>
      </c>
      <c r="Z1170" s="67" t="str">
        <f>IF(VLOOKUP(A1164,入力シート❷!A:AF,30,FALSE)="","",VLOOKUP(A1164,入力シート❷!A:AF,30,FALSE))</f>
        <v/>
      </c>
      <c r="AA1170" s="67" t="str">
        <f>IF(VLOOKUP(A1164,入力シート❷!A:AF,31,FALSE)="","",VLOOKUP(A1164,入力シート❷!A:AF,31,FALSE))</f>
        <v/>
      </c>
      <c r="AB1170" s="67" t="str">
        <f>IF(VLOOKUP(A1164,入力シート❷!A:AF,32,FALSE)="","",VLOOKUP(A1164,入力シート❷!A:AF,32,FALSE))</f>
        <v/>
      </c>
      <c r="AC1170" s="69"/>
      <c r="AD1170" s="83"/>
      <c r="AE1170" s="83"/>
      <c r="AF1170" s="83"/>
      <c r="AG1170" s="84"/>
      <c r="AH1170" s="165"/>
    </row>
    <row r="1171" spans="1:34" ht="6" customHeight="1" thickBot="1">
      <c r="A1171" s="249"/>
      <c r="B1171" s="294"/>
      <c r="C1171" s="297"/>
      <c r="D1171" s="300"/>
      <c r="E1171" s="251"/>
      <c r="F1171" s="254"/>
      <c r="G1171" s="254"/>
      <c r="H1171" s="257"/>
      <c r="I1171" s="294"/>
      <c r="J1171" s="297"/>
      <c r="K1171" s="300"/>
      <c r="L1171" s="262"/>
      <c r="M1171" s="263"/>
      <c r="N1171" s="263"/>
      <c r="O1171" s="264"/>
      <c r="P1171" s="115"/>
      <c r="Q1171" s="115"/>
      <c r="R1171" s="115"/>
      <c r="S1171" s="115"/>
      <c r="T1171" s="127"/>
      <c r="U1171" s="17"/>
      <c r="V1171" s="137"/>
      <c r="W1171" s="129"/>
      <c r="X1171" s="75"/>
      <c r="Y1171" s="67"/>
      <c r="Z1171" s="67"/>
      <c r="AA1171" s="67"/>
      <c r="AB1171" s="67"/>
      <c r="AC1171" s="69"/>
      <c r="AD1171" s="83"/>
      <c r="AE1171" s="83"/>
      <c r="AF1171" s="83"/>
      <c r="AG1171" s="84"/>
      <c r="AH1171" s="166"/>
    </row>
    <row r="1172" spans="1:34" ht="6" customHeight="1" thickBot="1">
      <c r="A1172" s="249"/>
      <c r="B1172" s="294"/>
      <c r="C1172" s="297"/>
      <c r="D1172" s="300"/>
      <c r="E1172" s="251"/>
      <c r="F1172" s="254"/>
      <c r="G1172" s="254"/>
      <c r="H1172" s="257"/>
      <c r="I1172" s="294"/>
      <c r="J1172" s="297"/>
      <c r="K1172" s="300"/>
      <c r="L1172" s="262"/>
      <c r="M1172" s="263"/>
      <c r="N1172" s="263"/>
      <c r="O1172" s="264"/>
      <c r="P1172" s="107" t="str">
        <f>IF(VLOOKUP(A1164,入力シート❷!A:U,14,FALSE)="","",VLOOKUP(A1164,入力シート❷!A:U,14,FALSE))</f>
        <v/>
      </c>
      <c r="Q1172" s="107" t="str">
        <f>IF(VLOOKUP(A1164,入力シート❷!A:U,15,FALSE)="","",VLOOKUP(A1164,入力シート❷!A:U,15,FALSE))</f>
        <v/>
      </c>
      <c r="R1172" s="107" t="str">
        <f>IF(VLOOKUP(A1164,入力シート❷!A:U,16,FALSE)="","",VLOOKUP(A1164,入力シート❷!A:U,16,FALSE))</f>
        <v/>
      </c>
      <c r="S1172" s="107" t="str">
        <f>IF(VLOOKUP(A1164,入力シート❷!A:U,17,FALSE)="","",VLOOKUP(A1164,入力シート❷!A:U,17,FALSE))</f>
        <v/>
      </c>
      <c r="T1172" s="127"/>
      <c r="U1172" s="17"/>
      <c r="V1172" s="123" t="s">
        <v>10</v>
      </c>
      <c r="W1172" s="120" t="str">
        <f>IF(VLOOKUP(A1164,入力シート❷!A:U,21,FALSE)="","",VLOOKUP(A1164,入力シート❷!A:U,21,FALSE))</f>
        <v/>
      </c>
      <c r="X1172" s="75"/>
      <c r="Y1172" s="67"/>
      <c r="Z1172" s="67"/>
      <c r="AA1172" s="67"/>
      <c r="AB1172" s="67"/>
      <c r="AC1172" s="69"/>
      <c r="AD1172" s="83"/>
      <c r="AE1172" s="83"/>
      <c r="AF1172" s="83"/>
      <c r="AG1172" s="84"/>
      <c r="AH1172" s="167" t="s">
        <v>15</v>
      </c>
    </row>
    <row r="1173" spans="1:34" ht="6" customHeight="1" thickBot="1">
      <c r="A1173" s="249"/>
      <c r="B1173" s="294"/>
      <c r="C1173" s="297"/>
      <c r="D1173" s="300"/>
      <c r="E1173" s="251"/>
      <c r="F1173" s="254"/>
      <c r="G1173" s="254"/>
      <c r="H1173" s="257"/>
      <c r="I1173" s="294"/>
      <c r="J1173" s="297"/>
      <c r="K1173" s="300"/>
      <c r="L1173" s="262"/>
      <c r="M1173" s="263"/>
      <c r="N1173" s="263"/>
      <c r="O1173" s="264"/>
      <c r="P1173" s="107"/>
      <c r="Q1173" s="107"/>
      <c r="R1173" s="107"/>
      <c r="S1173" s="107"/>
      <c r="T1173" s="111" t="str">
        <f>VLOOKUP(A1164,■■■!A:BN,66)</f>
        <v/>
      </c>
      <c r="U1173" s="118">
        <f>VLOOKUP(A1164,■■■!A:BA,53)</f>
        <v>0</v>
      </c>
      <c r="V1173" s="124"/>
      <c r="W1173" s="121"/>
      <c r="X1173" s="75"/>
      <c r="Y1173" s="67"/>
      <c r="Z1173" s="67"/>
      <c r="AA1173" s="67"/>
      <c r="AB1173" s="67"/>
      <c r="AC1173" s="69"/>
      <c r="AD1173" s="83"/>
      <c r="AE1173" s="83"/>
      <c r="AF1173" s="83"/>
      <c r="AG1173" s="84"/>
      <c r="AH1173" s="165"/>
    </row>
    <row r="1174" spans="1:34" ht="6" customHeight="1" thickBot="1">
      <c r="A1174" s="249"/>
      <c r="B1174" s="294"/>
      <c r="C1174" s="297"/>
      <c r="D1174" s="300"/>
      <c r="E1174" s="251"/>
      <c r="F1174" s="254"/>
      <c r="G1174" s="254"/>
      <c r="H1174" s="257"/>
      <c r="I1174" s="294"/>
      <c r="J1174" s="297"/>
      <c r="K1174" s="300"/>
      <c r="L1174" s="262"/>
      <c r="M1174" s="263"/>
      <c r="N1174" s="263"/>
      <c r="O1174" s="264"/>
      <c r="P1174" s="107"/>
      <c r="Q1174" s="107"/>
      <c r="R1174" s="107"/>
      <c r="S1174" s="107"/>
      <c r="T1174" s="111"/>
      <c r="U1174" s="118"/>
      <c r="V1174" s="124"/>
      <c r="W1174" s="121"/>
      <c r="X1174" s="75"/>
      <c r="Y1174" s="67"/>
      <c r="Z1174" s="67"/>
      <c r="AA1174" s="67"/>
      <c r="AB1174" s="67"/>
      <c r="AC1174" s="69"/>
      <c r="AD1174" s="83"/>
      <c r="AE1174" s="83"/>
      <c r="AF1174" s="83"/>
      <c r="AG1174" s="84"/>
      <c r="AH1174" s="165"/>
    </row>
    <row r="1175" spans="1:34" ht="6" customHeight="1" thickBot="1">
      <c r="A1175" s="249"/>
      <c r="B1175" s="295"/>
      <c r="C1175" s="298"/>
      <c r="D1175" s="301"/>
      <c r="E1175" s="252"/>
      <c r="F1175" s="255"/>
      <c r="G1175" s="255"/>
      <c r="H1175" s="258"/>
      <c r="I1175" s="295"/>
      <c r="J1175" s="298"/>
      <c r="K1175" s="301"/>
      <c r="L1175" s="265"/>
      <c r="M1175" s="266"/>
      <c r="N1175" s="266"/>
      <c r="O1175" s="267"/>
      <c r="P1175" s="108"/>
      <c r="Q1175" s="108"/>
      <c r="R1175" s="108"/>
      <c r="S1175" s="108"/>
      <c r="T1175" s="112"/>
      <c r="U1175" s="119"/>
      <c r="V1175" s="125"/>
      <c r="W1175" s="122"/>
      <c r="X1175" s="76"/>
      <c r="Y1175" s="68"/>
      <c r="Z1175" s="68"/>
      <c r="AA1175" s="68"/>
      <c r="AB1175" s="68"/>
      <c r="AC1175" s="70"/>
      <c r="AD1175" s="85"/>
      <c r="AE1175" s="85"/>
      <c r="AF1175" s="85"/>
      <c r="AG1175" s="86"/>
      <c r="AH1175" s="168"/>
    </row>
    <row r="1176" spans="1:34" ht="6" customHeight="1" thickBot="1">
      <c r="A1176" s="249">
        <v>64</v>
      </c>
      <c r="B1176" s="293" t="str">
        <f>IF(VLOOKUP(A1176,入力シート❷!A:B,2,FALSE)="ハイパーコース","ハイパー","")</f>
        <v/>
      </c>
      <c r="C1176" s="296" t="str">
        <f>IF(VLOOKUP(A1176,入力シート❷!A:B,2,FALSE)="アドバンストコース","アドバンスト","")</f>
        <v/>
      </c>
      <c r="D1176" s="299" t="str">
        <f>IF(VLOOKUP(A1176,入力シート❷!A:B,2,FALSE)="アグレッシブコース","アグレッシブ","")</f>
        <v/>
      </c>
      <c r="E1176" s="250" t="str">
        <f>IF(VLOOKUP(A1176,入力シート❷!A:C,3,FALSE)="A推薦(単願)","A推薦","")</f>
        <v/>
      </c>
      <c r="F1176" s="253" t="str">
        <f>IF(VLOOKUP(A1176,入力シート❷!A:C,3,FALSE)="B推薦(併願)","B推薦","")</f>
        <v/>
      </c>
      <c r="G1176" s="253" t="str">
        <f>IF(VLOOKUP(A1176,入力シート❷!A:C,3,FALSE)="C推薦(第一志望)","C推薦","")</f>
        <v/>
      </c>
      <c r="H1176" s="256" t="str">
        <f>IF(VLOOKUP(A1176,入力シート❷!A:C,3,FALSE)="併願優遇","併願優遇","")</f>
        <v/>
      </c>
      <c r="I1176" s="293" t="str">
        <f>IF(VLOOKUP(A1176,入力シート❷!A:D,4,FALSE)="学業特待Ⅰ","学業特待Ⅰ","")</f>
        <v/>
      </c>
      <c r="J1176" s="296" t="str">
        <f>IF(VLOOKUP(A1176,入力シート❷!A:D,4,FALSE)="学業特待Ⅱ","学業特待Ⅱ","")</f>
        <v/>
      </c>
      <c r="K1176" s="299" t="str">
        <f>IF(VLOOKUP(A1176,入力シート❷!A:D,4,FALSE)="学業特待Ⅲ","学業特待Ⅲ","")</f>
        <v/>
      </c>
      <c r="L1176" s="277" t="str">
        <f>IF(OR(VLOOKUP(A1176,入力シート❷!A:I,7,FALSE)="",VLOOKUP(A1176,入力シート❷!A:I,8,FALSE)=""),"入力シート❷に入力してください",VLOOKUP(A1176,入力シート❷!A:I,7,FALSE)&amp;"　"&amp;VLOOKUP(A1176,入力シート❷!A:I,8,FALSE))</f>
        <v>入力シート❷に入力してください</v>
      </c>
      <c r="M1176" s="278"/>
      <c r="N1176" s="268" t="str">
        <f>IF(VLOOKUP(A1176,入力シート❷!A:I,9,FALSE)="","",IF(VLOOKUP(A1176,入力シート❷!A:I,9,FALSE)="女","",VLOOKUP(A1176,入力シート❷!A:I,9,FALSE)))</f>
        <v/>
      </c>
      <c r="O1176" s="271" t="str">
        <f>IF(VLOOKUP(A1176,入力シート❷!A:I,9,FALSE)="","",IF(VLOOKUP(A1176,入力シート❷!A:I,9,FALSE)="男","",VLOOKUP(A1176,入力シート❷!A:I,9,FALSE)))</f>
        <v/>
      </c>
      <c r="P1176" s="159" t="s">
        <v>0</v>
      </c>
      <c r="Q1176" s="159" t="s">
        <v>1</v>
      </c>
      <c r="R1176" s="159" t="s">
        <v>2</v>
      </c>
      <c r="S1176" s="159" t="s">
        <v>3</v>
      </c>
      <c r="T1176" s="159" t="s">
        <v>6</v>
      </c>
      <c r="U1176" s="159" t="s">
        <v>7</v>
      </c>
      <c r="V1176" s="153" t="s">
        <v>8</v>
      </c>
      <c r="W1176" s="138" t="str">
        <f>IF(VLOOKUP(A1176,入力シート❷!A:U,19,FALSE)="","",VLOOKUP(A1176,入力シート❷!A:U,19,FALSE))</f>
        <v/>
      </c>
      <c r="X1176" s="87" t="str">
        <f>IF(VLOOKUP(A1176,入力シート❷!A:AF,22,FALSE)="","",VLOOKUP(A1176,入力シート❷!A:AF,22,FALSE))</f>
        <v/>
      </c>
      <c r="Y1176" s="66" t="str">
        <f>IF(VLOOKUP(A1176,入力シート❷!A:AF,23,FALSE)="","",VLOOKUP(A1176,入力シート❷!A:AF,23,FALSE))</f>
        <v/>
      </c>
      <c r="Z1176" s="66" t="str">
        <f>IF(VLOOKUP(A1176,入力シート❷!A:AF,24,FALSE)="","",VLOOKUP(A1176,入力シート❷!A:AF,24,FALSE))</f>
        <v/>
      </c>
      <c r="AA1176" s="66" t="str">
        <f>IF(VLOOKUP(A1176,入力シート❷!A:AF,25,FALSE)="","",VLOOKUP(A1176,入力シート❷!A:AF,25,FALSE))</f>
        <v/>
      </c>
      <c r="AB1176" s="66" t="str">
        <f>IF(VLOOKUP(A1176,入力シート❷!A:AF,26,FALSE)="","",VLOOKUP(A1176,入力シート❷!A:AF,26,FALSE))</f>
        <v/>
      </c>
      <c r="AC1176" s="77" t="str">
        <f>IF(VLOOKUP(A1176,入力シート❷!A:AF,27,FALSE)="","",VLOOKUP(A1176,入力シート❷!A:AF,27,FALSE))</f>
        <v/>
      </c>
      <c r="AD1176" s="81" t="str">
        <f>IF(VLOOKUP(A1176,入力シート❷!A:AG,33,FALSE)="","必要な場合、入力シート❷に入力してください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必要な場合、入力シート❷に入力してください",VLOOKUP(A1176,入力シート❷!A:AG,33,FALSE))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76" s="81"/>
      <c r="AF1176" s="81"/>
      <c r="AG1176" s="82"/>
      <c r="AH1176" s="164" t="s">
        <v>15</v>
      </c>
    </row>
    <row r="1177" spans="1:34" ht="6" customHeight="1" thickBot="1">
      <c r="A1177" s="249"/>
      <c r="B1177" s="294"/>
      <c r="C1177" s="297"/>
      <c r="D1177" s="300"/>
      <c r="E1177" s="251"/>
      <c r="F1177" s="254"/>
      <c r="G1177" s="254"/>
      <c r="H1177" s="257"/>
      <c r="I1177" s="294"/>
      <c r="J1177" s="297"/>
      <c r="K1177" s="300"/>
      <c r="L1177" s="279"/>
      <c r="M1177" s="280"/>
      <c r="N1177" s="269"/>
      <c r="O1177" s="272"/>
      <c r="P1177" s="115"/>
      <c r="Q1177" s="115"/>
      <c r="R1177" s="115"/>
      <c r="S1177" s="115"/>
      <c r="T1177" s="115"/>
      <c r="U1177" s="115"/>
      <c r="V1177" s="124"/>
      <c r="W1177" s="121"/>
      <c r="X1177" s="75"/>
      <c r="Y1177" s="67"/>
      <c r="Z1177" s="67"/>
      <c r="AA1177" s="67"/>
      <c r="AB1177" s="67"/>
      <c r="AC1177" s="78"/>
      <c r="AD1177" s="83"/>
      <c r="AE1177" s="83"/>
      <c r="AF1177" s="83"/>
      <c r="AG1177" s="84"/>
      <c r="AH1177" s="165"/>
    </row>
    <row r="1178" spans="1:34" ht="6" customHeight="1" thickBot="1">
      <c r="A1178" s="249"/>
      <c r="B1178" s="294"/>
      <c r="C1178" s="297"/>
      <c r="D1178" s="300"/>
      <c r="E1178" s="251"/>
      <c r="F1178" s="254"/>
      <c r="G1178" s="254"/>
      <c r="H1178" s="257"/>
      <c r="I1178" s="294"/>
      <c r="J1178" s="297"/>
      <c r="K1178" s="300"/>
      <c r="L1178" s="279"/>
      <c r="M1178" s="280"/>
      <c r="N1178" s="269"/>
      <c r="O1178" s="272"/>
      <c r="P1178" s="107" t="str">
        <f>IF(VLOOKUP(A1176,入力シート❷!A:U,10,FALSE)="","",VLOOKUP(A1176,入力シート❷!A:U,10,FALSE))</f>
        <v/>
      </c>
      <c r="Q1178" s="107" t="str">
        <f>IF(VLOOKUP(A1176,入力シート❷!A:U,11,FALSE)="","",VLOOKUP(A1176,入力シート❷!A:U,11,FALSE))</f>
        <v/>
      </c>
      <c r="R1178" s="107" t="str">
        <f>IF(VLOOKUP(A1176,入力シート❷!A:U,12,FALSE)="","",VLOOKUP(A1176,入力シート❷!A:U,12,FALSE))</f>
        <v/>
      </c>
      <c r="S1178" s="107" t="str">
        <f>IF(VLOOKUP(A1176,入力シート❷!A:U,13,FALSE)="","",VLOOKUP(A1176,入力シート❷!A:U,13,FALSE))</f>
        <v/>
      </c>
      <c r="T1178" s="107" t="str">
        <f>IF(VLOOKUP(A1176,入力シート❷!A:U,18,FALSE)="","",VLOOKUP(A1176,入力シート❷!A:U,18,FALSE))</f>
        <v/>
      </c>
      <c r="U1178" s="107" t="str">
        <f>IF(SUM(P1178:T1178)=0,"",SUM(P1178:T1178))</f>
        <v/>
      </c>
      <c r="V1178" s="124"/>
      <c r="W1178" s="121"/>
      <c r="X1178" s="75"/>
      <c r="Y1178" s="67"/>
      <c r="Z1178" s="67"/>
      <c r="AA1178" s="67"/>
      <c r="AB1178" s="67"/>
      <c r="AC1178" s="78"/>
      <c r="AD1178" s="83"/>
      <c r="AE1178" s="83"/>
      <c r="AF1178" s="83"/>
      <c r="AG1178" s="84"/>
      <c r="AH1178" s="165"/>
    </row>
    <row r="1179" spans="1:34" ht="6" customHeight="1" thickBot="1">
      <c r="A1179" s="249"/>
      <c r="B1179" s="294"/>
      <c r="C1179" s="297"/>
      <c r="D1179" s="300"/>
      <c r="E1179" s="251"/>
      <c r="F1179" s="254"/>
      <c r="G1179" s="254"/>
      <c r="H1179" s="257"/>
      <c r="I1179" s="294"/>
      <c r="J1179" s="297"/>
      <c r="K1179" s="300"/>
      <c r="L1179" s="281"/>
      <c r="M1179" s="282"/>
      <c r="N1179" s="270"/>
      <c r="O1179" s="273"/>
      <c r="P1179" s="107"/>
      <c r="Q1179" s="107"/>
      <c r="R1179" s="107"/>
      <c r="S1179" s="107"/>
      <c r="T1179" s="107"/>
      <c r="U1179" s="107"/>
      <c r="V1179" s="154"/>
      <c r="W1179" s="139"/>
      <c r="X1179" s="75"/>
      <c r="Y1179" s="67"/>
      <c r="Z1179" s="67"/>
      <c r="AA1179" s="67"/>
      <c r="AB1179" s="67"/>
      <c r="AC1179" s="78"/>
      <c r="AD1179" s="83"/>
      <c r="AE1179" s="83"/>
      <c r="AF1179" s="83"/>
      <c r="AG1179" s="84"/>
      <c r="AH1179" s="166"/>
    </row>
    <row r="1180" spans="1:34" ht="6" customHeight="1" thickBot="1">
      <c r="A1180" s="249"/>
      <c r="B1180" s="294"/>
      <c r="C1180" s="297"/>
      <c r="D1180" s="300"/>
      <c r="E1180" s="251"/>
      <c r="F1180" s="254"/>
      <c r="G1180" s="254"/>
      <c r="H1180" s="257"/>
      <c r="I1180" s="294"/>
      <c r="J1180" s="297"/>
      <c r="K1180" s="300"/>
      <c r="L1180" s="259" t="str">
        <f>IF(OR(VLOOKUP(A1176,入力シート❷!A:I,5,FALSE)="",VLOOKUP(A1176,入力シート❷!A:I,6,FALSE)=""),"入力シート❷に入力してください",VLOOKUP(A1176,入力シート❷!A:I,5,FALSE)&amp;"　"&amp;VLOOKUP(A1176,入力シート❷!A:I,6,FALSE))</f>
        <v>入力シート❷に入力してください</v>
      </c>
      <c r="M1180" s="260"/>
      <c r="N1180" s="260"/>
      <c r="O1180" s="261"/>
      <c r="P1180" s="107"/>
      <c r="Q1180" s="107"/>
      <c r="R1180" s="107"/>
      <c r="S1180" s="107"/>
      <c r="T1180" s="107"/>
      <c r="U1180" s="107"/>
      <c r="V1180" s="136" t="s">
        <v>9</v>
      </c>
      <c r="W1180" s="128" t="str">
        <f>IF(VLOOKUP(A1176,入力シート❷!A:U,20,FALSE)="","",VLOOKUP(A1176,入力シート❷!A:U,20,FALSE))</f>
        <v/>
      </c>
      <c r="X1180" s="75"/>
      <c r="Y1180" s="67"/>
      <c r="Z1180" s="67"/>
      <c r="AA1180" s="67"/>
      <c r="AB1180" s="67"/>
      <c r="AC1180" s="78"/>
      <c r="AD1180" s="83"/>
      <c r="AE1180" s="83"/>
      <c r="AF1180" s="83"/>
      <c r="AG1180" s="84"/>
      <c r="AH1180" s="167" t="s">
        <v>15</v>
      </c>
    </row>
    <row r="1181" spans="1:34" ht="6" customHeight="1" thickBot="1">
      <c r="A1181" s="249"/>
      <c r="B1181" s="294"/>
      <c r="C1181" s="297"/>
      <c r="D1181" s="300"/>
      <c r="E1181" s="251"/>
      <c r="F1181" s="254"/>
      <c r="G1181" s="254"/>
      <c r="H1181" s="257"/>
      <c r="I1181" s="294"/>
      <c r="J1181" s="297"/>
      <c r="K1181" s="300"/>
      <c r="L1181" s="262"/>
      <c r="M1181" s="263"/>
      <c r="N1181" s="263"/>
      <c r="O1181" s="264"/>
      <c r="P1181" s="113"/>
      <c r="Q1181" s="113"/>
      <c r="R1181" s="113"/>
      <c r="S1181" s="113"/>
      <c r="T1181" s="113"/>
      <c r="U1181" s="113"/>
      <c r="V1181" s="124"/>
      <c r="W1181" s="121"/>
      <c r="X1181" s="75"/>
      <c r="Y1181" s="67"/>
      <c r="Z1181" s="67"/>
      <c r="AA1181" s="67"/>
      <c r="AB1181" s="67"/>
      <c r="AC1181" s="78"/>
      <c r="AD1181" s="83"/>
      <c r="AE1181" s="83"/>
      <c r="AF1181" s="83"/>
      <c r="AG1181" s="84"/>
      <c r="AH1181" s="165"/>
    </row>
    <row r="1182" spans="1:34" ht="6" customHeight="1" thickBot="1">
      <c r="A1182" s="249"/>
      <c r="B1182" s="294"/>
      <c r="C1182" s="297"/>
      <c r="D1182" s="300"/>
      <c r="E1182" s="251"/>
      <c r="F1182" s="254"/>
      <c r="G1182" s="254"/>
      <c r="H1182" s="257"/>
      <c r="I1182" s="294"/>
      <c r="J1182" s="297"/>
      <c r="K1182" s="300"/>
      <c r="L1182" s="262"/>
      <c r="M1182" s="263"/>
      <c r="N1182" s="263"/>
      <c r="O1182" s="264"/>
      <c r="P1182" s="114" t="s">
        <v>4</v>
      </c>
      <c r="Q1182" s="114" t="s">
        <v>5</v>
      </c>
      <c r="R1182" s="114" t="s">
        <v>11</v>
      </c>
      <c r="S1182" s="114" t="s">
        <v>12</v>
      </c>
      <c r="T1182" s="126" t="s">
        <v>15</v>
      </c>
      <c r="U1182" s="16"/>
      <c r="V1182" s="124"/>
      <c r="W1182" s="121"/>
      <c r="X1182" s="75" t="str">
        <f>IF(VLOOKUP(A1176,入力シート❷!A:AF,28,FALSE)="","",VLOOKUP(A1176,入力シート❷!A:AF,28,FALSE))</f>
        <v/>
      </c>
      <c r="Y1182" s="67" t="str">
        <f>IF(VLOOKUP(A1176,入力シート❷!A:AF,29,FALSE)="","",VLOOKUP(A1176,入力シート❷!A:AF,29,FALSE))</f>
        <v/>
      </c>
      <c r="Z1182" s="67" t="str">
        <f>IF(VLOOKUP(A1176,入力シート❷!A:AF,30,FALSE)="","",VLOOKUP(A1176,入力シート❷!A:AF,30,FALSE))</f>
        <v/>
      </c>
      <c r="AA1182" s="67" t="str">
        <f>IF(VLOOKUP(A1176,入力シート❷!A:AF,31,FALSE)="","",VLOOKUP(A1176,入力シート❷!A:AF,31,FALSE))</f>
        <v/>
      </c>
      <c r="AB1182" s="67" t="str">
        <f>IF(VLOOKUP(A1176,入力シート❷!A:AF,32,FALSE)="","",VLOOKUP(A1176,入力シート❷!A:AF,32,FALSE))</f>
        <v/>
      </c>
      <c r="AC1182" s="69"/>
      <c r="AD1182" s="83"/>
      <c r="AE1182" s="83"/>
      <c r="AF1182" s="83"/>
      <c r="AG1182" s="84"/>
      <c r="AH1182" s="165"/>
    </row>
    <row r="1183" spans="1:34" ht="6" customHeight="1" thickBot="1">
      <c r="A1183" s="249"/>
      <c r="B1183" s="294"/>
      <c r="C1183" s="297"/>
      <c r="D1183" s="300"/>
      <c r="E1183" s="251"/>
      <c r="F1183" s="254"/>
      <c r="G1183" s="254"/>
      <c r="H1183" s="257"/>
      <c r="I1183" s="294"/>
      <c r="J1183" s="297"/>
      <c r="K1183" s="300"/>
      <c r="L1183" s="262"/>
      <c r="M1183" s="263"/>
      <c r="N1183" s="263"/>
      <c r="O1183" s="264"/>
      <c r="P1183" s="115"/>
      <c r="Q1183" s="115"/>
      <c r="R1183" s="115"/>
      <c r="S1183" s="115"/>
      <c r="T1183" s="127"/>
      <c r="U1183" s="17"/>
      <c r="V1183" s="137"/>
      <c r="W1183" s="129"/>
      <c r="X1183" s="75"/>
      <c r="Y1183" s="67"/>
      <c r="Z1183" s="67"/>
      <c r="AA1183" s="67"/>
      <c r="AB1183" s="67"/>
      <c r="AC1183" s="69"/>
      <c r="AD1183" s="83"/>
      <c r="AE1183" s="83"/>
      <c r="AF1183" s="83"/>
      <c r="AG1183" s="84"/>
      <c r="AH1183" s="166"/>
    </row>
    <row r="1184" spans="1:34" ht="6" customHeight="1" thickBot="1">
      <c r="A1184" s="249"/>
      <c r="B1184" s="294"/>
      <c r="C1184" s="297"/>
      <c r="D1184" s="300"/>
      <c r="E1184" s="251"/>
      <c r="F1184" s="254"/>
      <c r="G1184" s="254"/>
      <c r="H1184" s="257"/>
      <c r="I1184" s="294"/>
      <c r="J1184" s="297"/>
      <c r="K1184" s="300"/>
      <c r="L1184" s="262"/>
      <c r="M1184" s="263"/>
      <c r="N1184" s="263"/>
      <c r="O1184" s="264"/>
      <c r="P1184" s="107" t="str">
        <f>IF(VLOOKUP(A1176,入力シート❷!A:U,14,FALSE)="","",VLOOKUP(A1176,入力シート❷!A:U,14,FALSE))</f>
        <v/>
      </c>
      <c r="Q1184" s="107" t="str">
        <f>IF(VLOOKUP(A1176,入力シート❷!A:U,15,FALSE)="","",VLOOKUP(A1176,入力シート❷!A:U,15,FALSE))</f>
        <v/>
      </c>
      <c r="R1184" s="107" t="str">
        <f>IF(VLOOKUP(A1176,入力シート❷!A:U,16,FALSE)="","",VLOOKUP(A1176,入力シート❷!A:U,16,FALSE))</f>
        <v/>
      </c>
      <c r="S1184" s="107" t="str">
        <f>IF(VLOOKUP(A1176,入力シート❷!A:U,17,FALSE)="","",VLOOKUP(A1176,入力シート❷!A:U,17,FALSE))</f>
        <v/>
      </c>
      <c r="T1184" s="127"/>
      <c r="U1184" s="17"/>
      <c r="V1184" s="123" t="s">
        <v>10</v>
      </c>
      <c r="W1184" s="120" t="str">
        <f>IF(VLOOKUP(A1176,入力シート❷!A:U,21,FALSE)="","",VLOOKUP(A1176,入力シート❷!A:U,21,FALSE))</f>
        <v/>
      </c>
      <c r="X1184" s="75"/>
      <c r="Y1184" s="67"/>
      <c r="Z1184" s="67"/>
      <c r="AA1184" s="67"/>
      <c r="AB1184" s="67"/>
      <c r="AC1184" s="69"/>
      <c r="AD1184" s="83"/>
      <c r="AE1184" s="83"/>
      <c r="AF1184" s="83"/>
      <c r="AG1184" s="84"/>
      <c r="AH1184" s="167" t="s">
        <v>15</v>
      </c>
    </row>
    <row r="1185" spans="1:34" ht="6" customHeight="1" thickBot="1">
      <c r="A1185" s="249"/>
      <c r="B1185" s="294"/>
      <c r="C1185" s="297"/>
      <c r="D1185" s="300"/>
      <c r="E1185" s="251"/>
      <c r="F1185" s="254"/>
      <c r="G1185" s="254"/>
      <c r="H1185" s="257"/>
      <c r="I1185" s="294"/>
      <c r="J1185" s="297"/>
      <c r="K1185" s="300"/>
      <c r="L1185" s="262"/>
      <c r="M1185" s="263"/>
      <c r="N1185" s="263"/>
      <c r="O1185" s="264"/>
      <c r="P1185" s="107"/>
      <c r="Q1185" s="107"/>
      <c r="R1185" s="107"/>
      <c r="S1185" s="107"/>
      <c r="T1185" s="111" t="str">
        <f>VLOOKUP(A1176,■■■!A:BN,66)</f>
        <v/>
      </c>
      <c r="U1185" s="118">
        <f>VLOOKUP(A1176,■■■!A:BA,53)</f>
        <v>0</v>
      </c>
      <c r="V1185" s="124"/>
      <c r="W1185" s="121"/>
      <c r="X1185" s="75"/>
      <c r="Y1185" s="67"/>
      <c r="Z1185" s="67"/>
      <c r="AA1185" s="67"/>
      <c r="AB1185" s="67"/>
      <c r="AC1185" s="69"/>
      <c r="AD1185" s="83"/>
      <c r="AE1185" s="83"/>
      <c r="AF1185" s="83"/>
      <c r="AG1185" s="84"/>
      <c r="AH1185" s="165"/>
    </row>
    <row r="1186" spans="1:34" ht="6" customHeight="1" thickBot="1">
      <c r="A1186" s="249"/>
      <c r="B1186" s="294"/>
      <c r="C1186" s="297"/>
      <c r="D1186" s="300"/>
      <c r="E1186" s="251"/>
      <c r="F1186" s="254"/>
      <c r="G1186" s="254"/>
      <c r="H1186" s="257"/>
      <c r="I1186" s="294"/>
      <c r="J1186" s="297"/>
      <c r="K1186" s="300"/>
      <c r="L1186" s="262"/>
      <c r="M1186" s="263"/>
      <c r="N1186" s="263"/>
      <c r="O1186" s="264"/>
      <c r="P1186" s="107"/>
      <c r="Q1186" s="107"/>
      <c r="R1186" s="107"/>
      <c r="S1186" s="107"/>
      <c r="T1186" s="111"/>
      <c r="U1186" s="118"/>
      <c r="V1186" s="124"/>
      <c r="W1186" s="121"/>
      <c r="X1186" s="75"/>
      <c r="Y1186" s="67"/>
      <c r="Z1186" s="67"/>
      <c r="AA1186" s="67"/>
      <c r="AB1186" s="67"/>
      <c r="AC1186" s="69"/>
      <c r="AD1186" s="83"/>
      <c r="AE1186" s="83"/>
      <c r="AF1186" s="83"/>
      <c r="AG1186" s="84"/>
      <c r="AH1186" s="165"/>
    </row>
    <row r="1187" spans="1:34" ht="6" customHeight="1" thickBot="1">
      <c r="A1187" s="249"/>
      <c r="B1187" s="295"/>
      <c r="C1187" s="298"/>
      <c r="D1187" s="301"/>
      <c r="E1187" s="252"/>
      <c r="F1187" s="255"/>
      <c r="G1187" s="255"/>
      <c r="H1187" s="258"/>
      <c r="I1187" s="295"/>
      <c r="J1187" s="298"/>
      <c r="K1187" s="301"/>
      <c r="L1187" s="265"/>
      <c r="M1187" s="266"/>
      <c r="N1187" s="266"/>
      <c r="O1187" s="267"/>
      <c r="P1187" s="108"/>
      <c r="Q1187" s="108"/>
      <c r="R1187" s="108"/>
      <c r="S1187" s="108"/>
      <c r="T1187" s="112"/>
      <c r="U1187" s="119"/>
      <c r="V1187" s="125"/>
      <c r="W1187" s="122"/>
      <c r="X1187" s="76"/>
      <c r="Y1187" s="68"/>
      <c r="Z1187" s="68"/>
      <c r="AA1187" s="68"/>
      <c r="AB1187" s="68"/>
      <c r="AC1187" s="70"/>
      <c r="AD1187" s="85"/>
      <c r="AE1187" s="85"/>
      <c r="AF1187" s="85"/>
      <c r="AG1187" s="86"/>
      <c r="AH1187" s="168"/>
    </row>
    <row r="1188" spans="1:34" ht="6" customHeight="1" thickBot="1">
      <c r="A1188" s="249">
        <v>65</v>
      </c>
      <c r="B1188" s="293" t="str">
        <f>IF(VLOOKUP(A1188,入力シート❷!A:B,2,FALSE)="ハイパーコース","ハイパー","")</f>
        <v/>
      </c>
      <c r="C1188" s="296" t="str">
        <f>IF(VLOOKUP(A1188,入力シート❷!A:B,2,FALSE)="アドバンストコース","アドバンスト","")</f>
        <v/>
      </c>
      <c r="D1188" s="299" t="str">
        <f>IF(VLOOKUP(A1188,入力シート❷!A:B,2,FALSE)="アグレッシブコース","アグレッシブ","")</f>
        <v/>
      </c>
      <c r="E1188" s="250" t="str">
        <f>IF(VLOOKUP(A1188,入力シート❷!A:C,3,FALSE)="A推薦(単願)","A推薦","")</f>
        <v/>
      </c>
      <c r="F1188" s="253" t="str">
        <f>IF(VLOOKUP(A1188,入力シート❷!A:C,3,FALSE)="B推薦(併願)","B推薦","")</f>
        <v/>
      </c>
      <c r="G1188" s="253" t="str">
        <f>IF(VLOOKUP(A1188,入力シート❷!A:C,3,FALSE)="C推薦(第一志望)","C推薦","")</f>
        <v/>
      </c>
      <c r="H1188" s="256" t="str">
        <f>IF(VLOOKUP(A1188,入力シート❷!A:C,3,FALSE)="併願優遇","併願優遇","")</f>
        <v/>
      </c>
      <c r="I1188" s="293" t="str">
        <f>IF(VLOOKUP(A1188,入力シート❷!A:D,4,FALSE)="学業特待Ⅰ","学業特待Ⅰ","")</f>
        <v/>
      </c>
      <c r="J1188" s="296" t="str">
        <f>IF(VLOOKUP(A1188,入力シート❷!A:D,4,FALSE)="学業特待Ⅱ","学業特待Ⅱ","")</f>
        <v/>
      </c>
      <c r="K1188" s="299" t="str">
        <f>IF(VLOOKUP(A1188,入力シート❷!A:D,4,FALSE)="学業特待Ⅲ","学業特待Ⅲ","")</f>
        <v/>
      </c>
      <c r="L1188" s="277" t="str">
        <f>IF(OR(VLOOKUP(A1188,入力シート❷!A:I,7,FALSE)="",VLOOKUP(A1188,入力シート❷!A:I,8,FALSE)=""),"入力シート❷に入力してください",VLOOKUP(A1188,入力シート❷!A:I,7,FALSE)&amp;"　"&amp;VLOOKUP(A1188,入力シート❷!A:I,8,FALSE))</f>
        <v>入力シート❷に入力してください</v>
      </c>
      <c r="M1188" s="278"/>
      <c r="N1188" s="268" t="str">
        <f>IF(VLOOKUP(A1188,入力シート❷!A:I,9,FALSE)="","",IF(VLOOKUP(A1188,入力シート❷!A:I,9,FALSE)="女","",VLOOKUP(A1188,入力シート❷!A:I,9,FALSE)))</f>
        <v/>
      </c>
      <c r="O1188" s="271" t="str">
        <f>IF(VLOOKUP(A1188,入力シート❷!A:I,9,FALSE)="","",IF(VLOOKUP(A1188,入力シート❷!A:I,9,FALSE)="男","",VLOOKUP(A1188,入力シート❷!A:I,9,FALSE)))</f>
        <v/>
      </c>
      <c r="P1188" s="159" t="s">
        <v>0</v>
      </c>
      <c r="Q1188" s="159" t="s">
        <v>1</v>
      </c>
      <c r="R1188" s="159" t="s">
        <v>2</v>
      </c>
      <c r="S1188" s="159" t="s">
        <v>3</v>
      </c>
      <c r="T1188" s="159" t="s">
        <v>6</v>
      </c>
      <c r="U1188" s="159" t="s">
        <v>7</v>
      </c>
      <c r="V1188" s="153" t="s">
        <v>8</v>
      </c>
      <c r="W1188" s="138" t="str">
        <f>IF(VLOOKUP(A1188,入力シート❷!A:U,19,FALSE)="","",VLOOKUP(A1188,入力シート❷!A:U,19,FALSE))</f>
        <v/>
      </c>
      <c r="X1188" s="87" t="str">
        <f>IF(VLOOKUP(A1188,入力シート❷!A:AF,22,FALSE)="","",VLOOKUP(A1188,入力シート❷!A:AF,22,FALSE))</f>
        <v/>
      </c>
      <c r="Y1188" s="66" t="str">
        <f>IF(VLOOKUP(A1188,入力シート❷!A:AF,23,FALSE)="","",VLOOKUP(A1188,入力シート❷!A:AF,23,FALSE))</f>
        <v/>
      </c>
      <c r="Z1188" s="66" t="str">
        <f>IF(VLOOKUP(A1188,入力シート❷!A:AF,24,FALSE)="","",VLOOKUP(A1188,入力シート❷!A:AF,24,FALSE))</f>
        <v/>
      </c>
      <c r="AA1188" s="66" t="str">
        <f>IF(VLOOKUP(A1188,入力シート❷!A:AF,25,FALSE)="","",VLOOKUP(A1188,入力シート❷!A:AF,25,FALSE))</f>
        <v/>
      </c>
      <c r="AB1188" s="66" t="str">
        <f>IF(VLOOKUP(A1188,入力シート❷!A:AF,26,FALSE)="","",VLOOKUP(A1188,入力シート❷!A:AF,26,FALSE))</f>
        <v/>
      </c>
      <c r="AC1188" s="77" t="str">
        <f>IF(VLOOKUP(A1188,入力シート❷!A:AF,27,FALSE)="","",VLOOKUP(A1188,入力シート❷!A:AF,27,FALSE))</f>
        <v/>
      </c>
      <c r="AD1188" s="81" t="str">
        <f>IF(VLOOKUP(A1188,入力シート❷!A:AG,33,FALSE)="","必要な場合、入力シート❷に入力してください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必要な場合、入力シート❷に入力してください",VLOOKUP(A1188,入力シート❷!A:AG,33,FALSE))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188" s="81"/>
      <c r="AF1188" s="81"/>
      <c r="AG1188" s="82"/>
      <c r="AH1188" s="164" t="s">
        <v>15</v>
      </c>
    </row>
    <row r="1189" spans="1:34" ht="6" customHeight="1" thickBot="1">
      <c r="A1189" s="249"/>
      <c r="B1189" s="294"/>
      <c r="C1189" s="297"/>
      <c r="D1189" s="300"/>
      <c r="E1189" s="251"/>
      <c r="F1189" s="254"/>
      <c r="G1189" s="254"/>
      <c r="H1189" s="257"/>
      <c r="I1189" s="294"/>
      <c r="J1189" s="297"/>
      <c r="K1189" s="300"/>
      <c r="L1189" s="279"/>
      <c r="M1189" s="280"/>
      <c r="N1189" s="269"/>
      <c r="O1189" s="272"/>
      <c r="P1189" s="115"/>
      <c r="Q1189" s="115"/>
      <c r="R1189" s="115"/>
      <c r="S1189" s="115"/>
      <c r="T1189" s="115"/>
      <c r="U1189" s="115"/>
      <c r="V1189" s="124"/>
      <c r="W1189" s="121"/>
      <c r="X1189" s="75"/>
      <c r="Y1189" s="67"/>
      <c r="Z1189" s="67"/>
      <c r="AA1189" s="67"/>
      <c r="AB1189" s="67"/>
      <c r="AC1189" s="78"/>
      <c r="AD1189" s="83"/>
      <c r="AE1189" s="83"/>
      <c r="AF1189" s="83"/>
      <c r="AG1189" s="84"/>
      <c r="AH1189" s="165"/>
    </row>
    <row r="1190" spans="1:34" ht="6" customHeight="1" thickBot="1">
      <c r="A1190" s="249"/>
      <c r="B1190" s="294"/>
      <c r="C1190" s="297"/>
      <c r="D1190" s="300"/>
      <c r="E1190" s="251"/>
      <c r="F1190" s="254"/>
      <c r="G1190" s="254"/>
      <c r="H1190" s="257"/>
      <c r="I1190" s="294"/>
      <c r="J1190" s="297"/>
      <c r="K1190" s="300"/>
      <c r="L1190" s="279"/>
      <c r="M1190" s="280"/>
      <c r="N1190" s="269"/>
      <c r="O1190" s="272"/>
      <c r="P1190" s="107" t="str">
        <f>IF(VLOOKUP(A1188,入力シート❷!A:U,10,FALSE)="","",VLOOKUP(A1188,入力シート❷!A:U,10,FALSE))</f>
        <v/>
      </c>
      <c r="Q1190" s="107" t="str">
        <f>IF(VLOOKUP(A1188,入力シート❷!A:U,11,FALSE)="","",VLOOKUP(A1188,入力シート❷!A:U,11,FALSE))</f>
        <v/>
      </c>
      <c r="R1190" s="107" t="str">
        <f>IF(VLOOKUP(A1188,入力シート❷!A:U,12,FALSE)="","",VLOOKUP(A1188,入力シート❷!A:U,12,FALSE))</f>
        <v/>
      </c>
      <c r="S1190" s="107" t="str">
        <f>IF(VLOOKUP(A1188,入力シート❷!A:U,13,FALSE)="","",VLOOKUP(A1188,入力シート❷!A:U,13,FALSE))</f>
        <v/>
      </c>
      <c r="T1190" s="107" t="str">
        <f>IF(VLOOKUP(A1188,入力シート❷!A:U,18,FALSE)="","",VLOOKUP(A1188,入力シート❷!A:U,18,FALSE))</f>
        <v/>
      </c>
      <c r="U1190" s="107" t="str">
        <f>IF(SUM(P1190:T1190)=0,"",SUM(P1190:T1190))</f>
        <v/>
      </c>
      <c r="V1190" s="124"/>
      <c r="W1190" s="121"/>
      <c r="X1190" s="75"/>
      <c r="Y1190" s="67"/>
      <c r="Z1190" s="67"/>
      <c r="AA1190" s="67"/>
      <c r="AB1190" s="67"/>
      <c r="AC1190" s="78"/>
      <c r="AD1190" s="83"/>
      <c r="AE1190" s="83"/>
      <c r="AF1190" s="83"/>
      <c r="AG1190" s="84"/>
      <c r="AH1190" s="165"/>
    </row>
    <row r="1191" spans="1:34" ht="6" customHeight="1" thickBot="1">
      <c r="A1191" s="249"/>
      <c r="B1191" s="294"/>
      <c r="C1191" s="297"/>
      <c r="D1191" s="300"/>
      <c r="E1191" s="251"/>
      <c r="F1191" s="254"/>
      <c r="G1191" s="254"/>
      <c r="H1191" s="257"/>
      <c r="I1191" s="294"/>
      <c r="J1191" s="297"/>
      <c r="K1191" s="300"/>
      <c r="L1191" s="281"/>
      <c r="M1191" s="282"/>
      <c r="N1191" s="270"/>
      <c r="O1191" s="273"/>
      <c r="P1191" s="107"/>
      <c r="Q1191" s="107"/>
      <c r="R1191" s="107"/>
      <c r="S1191" s="107"/>
      <c r="T1191" s="107"/>
      <c r="U1191" s="107"/>
      <c r="V1191" s="154"/>
      <c r="W1191" s="139"/>
      <c r="X1191" s="75"/>
      <c r="Y1191" s="67"/>
      <c r="Z1191" s="67"/>
      <c r="AA1191" s="67"/>
      <c r="AB1191" s="67"/>
      <c r="AC1191" s="78"/>
      <c r="AD1191" s="83"/>
      <c r="AE1191" s="83"/>
      <c r="AF1191" s="83"/>
      <c r="AG1191" s="84"/>
      <c r="AH1191" s="166"/>
    </row>
    <row r="1192" spans="1:34" ht="6" customHeight="1" thickBot="1">
      <c r="A1192" s="249"/>
      <c r="B1192" s="294"/>
      <c r="C1192" s="297"/>
      <c r="D1192" s="300"/>
      <c r="E1192" s="251"/>
      <c r="F1192" s="254"/>
      <c r="G1192" s="254"/>
      <c r="H1192" s="257"/>
      <c r="I1192" s="294"/>
      <c r="J1192" s="297"/>
      <c r="K1192" s="300"/>
      <c r="L1192" s="259" t="str">
        <f>IF(OR(VLOOKUP(A1188,入力シート❷!A:I,5,FALSE)="",VLOOKUP(A1188,入力シート❷!A:I,6,FALSE)=""),"入力シート❷に入力してください",VLOOKUP(A1188,入力シート❷!A:I,5,FALSE)&amp;"　"&amp;VLOOKUP(A1188,入力シート❷!A:I,6,FALSE))</f>
        <v>入力シート❷に入力してください</v>
      </c>
      <c r="M1192" s="260"/>
      <c r="N1192" s="260"/>
      <c r="O1192" s="261"/>
      <c r="P1192" s="107"/>
      <c r="Q1192" s="107"/>
      <c r="R1192" s="107"/>
      <c r="S1192" s="107"/>
      <c r="T1192" s="107"/>
      <c r="U1192" s="107"/>
      <c r="V1192" s="136" t="s">
        <v>9</v>
      </c>
      <c r="W1192" s="128" t="str">
        <f>IF(VLOOKUP(A1188,入力シート❷!A:U,20,FALSE)="","",VLOOKUP(A1188,入力シート❷!A:U,20,FALSE))</f>
        <v/>
      </c>
      <c r="X1192" s="75"/>
      <c r="Y1192" s="67"/>
      <c r="Z1192" s="67"/>
      <c r="AA1192" s="67"/>
      <c r="AB1192" s="67"/>
      <c r="AC1192" s="78"/>
      <c r="AD1192" s="83"/>
      <c r="AE1192" s="83"/>
      <c r="AF1192" s="83"/>
      <c r="AG1192" s="84"/>
      <c r="AH1192" s="167" t="s">
        <v>15</v>
      </c>
    </row>
    <row r="1193" spans="1:34" ht="6" customHeight="1" thickBot="1">
      <c r="A1193" s="249"/>
      <c r="B1193" s="294"/>
      <c r="C1193" s="297"/>
      <c r="D1193" s="300"/>
      <c r="E1193" s="251"/>
      <c r="F1193" s="254"/>
      <c r="G1193" s="254"/>
      <c r="H1193" s="257"/>
      <c r="I1193" s="294"/>
      <c r="J1193" s="297"/>
      <c r="K1193" s="300"/>
      <c r="L1193" s="262"/>
      <c r="M1193" s="263"/>
      <c r="N1193" s="263"/>
      <c r="O1193" s="264"/>
      <c r="P1193" s="113"/>
      <c r="Q1193" s="113"/>
      <c r="R1193" s="113"/>
      <c r="S1193" s="113"/>
      <c r="T1193" s="113"/>
      <c r="U1193" s="113"/>
      <c r="V1193" s="124"/>
      <c r="W1193" s="121"/>
      <c r="X1193" s="75"/>
      <c r="Y1193" s="67"/>
      <c r="Z1193" s="67"/>
      <c r="AA1193" s="67"/>
      <c r="AB1193" s="67"/>
      <c r="AC1193" s="78"/>
      <c r="AD1193" s="83"/>
      <c r="AE1193" s="83"/>
      <c r="AF1193" s="83"/>
      <c r="AG1193" s="84"/>
      <c r="AH1193" s="165"/>
    </row>
    <row r="1194" spans="1:34" ht="6" customHeight="1" thickBot="1">
      <c r="A1194" s="249"/>
      <c r="B1194" s="294"/>
      <c r="C1194" s="297"/>
      <c r="D1194" s="300"/>
      <c r="E1194" s="251"/>
      <c r="F1194" s="254"/>
      <c r="G1194" s="254"/>
      <c r="H1194" s="257"/>
      <c r="I1194" s="294"/>
      <c r="J1194" s="297"/>
      <c r="K1194" s="300"/>
      <c r="L1194" s="262"/>
      <c r="M1194" s="263"/>
      <c r="N1194" s="263"/>
      <c r="O1194" s="264"/>
      <c r="P1194" s="114" t="s">
        <v>4</v>
      </c>
      <c r="Q1194" s="114" t="s">
        <v>5</v>
      </c>
      <c r="R1194" s="114" t="s">
        <v>11</v>
      </c>
      <c r="S1194" s="114" t="s">
        <v>12</v>
      </c>
      <c r="T1194" s="126" t="s">
        <v>15</v>
      </c>
      <c r="U1194" s="16"/>
      <c r="V1194" s="124"/>
      <c r="W1194" s="121"/>
      <c r="X1194" s="75" t="str">
        <f>IF(VLOOKUP(A1188,入力シート❷!A:AF,28,FALSE)="","",VLOOKUP(A1188,入力シート❷!A:AF,28,FALSE))</f>
        <v/>
      </c>
      <c r="Y1194" s="67" t="str">
        <f>IF(VLOOKUP(A1188,入力シート❷!A:AF,29,FALSE)="","",VLOOKUP(A1188,入力シート❷!A:AF,29,FALSE))</f>
        <v/>
      </c>
      <c r="Z1194" s="67" t="str">
        <f>IF(VLOOKUP(A1188,入力シート❷!A:AF,30,FALSE)="","",VLOOKUP(A1188,入力シート❷!A:AF,30,FALSE))</f>
        <v/>
      </c>
      <c r="AA1194" s="67" t="str">
        <f>IF(VLOOKUP(A1188,入力シート❷!A:AF,31,FALSE)="","",VLOOKUP(A1188,入力シート❷!A:AF,31,FALSE))</f>
        <v/>
      </c>
      <c r="AB1194" s="67" t="str">
        <f>IF(VLOOKUP(A1188,入力シート❷!A:AF,32,FALSE)="","",VLOOKUP(A1188,入力シート❷!A:AF,32,FALSE))</f>
        <v/>
      </c>
      <c r="AC1194" s="69"/>
      <c r="AD1194" s="83"/>
      <c r="AE1194" s="83"/>
      <c r="AF1194" s="83"/>
      <c r="AG1194" s="84"/>
      <c r="AH1194" s="165"/>
    </row>
    <row r="1195" spans="1:34" ht="6" customHeight="1" thickBot="1">
      <c r="A1195" s="249"/>
      <c r="B1195" s="294"/>
      <c r="C1195" s="297"/>
      <c r="D1195" s="300"/>
      <c r="E1195" s="251"/>
      <c r="F1195" s="254"/>
      <c r="G1195" s="254"/>
      <c r="H1195" s="257"/>
      <c r="I1195" s="294"/>
      <c r="J1195" s="297"/>
      <c r="K1195" s="300"/>
      <c r="L1195" s="262"/>
      <c r="M1195" s="263"/>
      <c r="N1195" s="263"/>
      <c r="O1195" s="264"/>
      <c r="P1195" s="115"/>
      <c r="Q1195" s="115"/>
      <c r="R1195" s="115"/>
      <c r="S1195" s="115"/>
      <c r="T1195" s="127"/>
      <c r="U1195" s="17"/>
      <c r="V1195" s="137"/>
      <c r="W1195" s="129"/>
      <c r="X1195" s="75"/>
      <c r="Y1195" s="67"/>
      <c r="Z1195" s="67"/>
      <c r="AA1195" s="67"/>
      <c r="AB1195" s="67"/>
      <c r="AC1195" s="69"/>
      <c r="AD1195" s="83"/>
      <c r="AE1195" s="83"/>
      <c r="AF1195" s="83"/>
      <c r="AG1195" s="84"/>
      <c r="AH1195" s="166"/>
    </row>
    <row r="1196" spans="1:34" ht="6" customHeight="1" thickBot="1">
      <c r="A1196" s="249"/>
      <c r="B1196" s="294"/>
      <c r="C1196" s="297"/>
      <c r="D1196" s="300"/>
      <c r="E1196" s="251"/>
      <c r="F1196" s="254"/>
      <c r="G1196" s="254"/>
      <c r="H1196" s="257"/>
      <c r="I1196" s="294"/>
      <c r="J1196" s="297"/>
      <c r="K1196" s="300"/>
      <c r="L1196" s="262"/>
      <c r="M1196" s="263"/>
      <c r="N1196" s="263"/>
      <c r="O1196" s="264"/>
      <c r="P1196" s="107" t="str">
        <f>IF(VLOOKUP(A1188,入力シート❷!A:U,14,FALSE)="","",VLOOKUP(A1188,入力シート❷!A:U,14,FALSE))</f>
        <v/>
      </c>
      <c r="Q1196" s="107" t="str">
        <f>IF(VLOOKUP(A1188,入力シート❷!A:U,15,FALSE)="","",VLOOKUP(A1188,入力シート❷!A:U,15,FALSE))</f>
        <v/>
      </c>
      <c r="R1196" s="107" t="str">
        <f>IF(VLOOKUP(A1188,入力シート❷!A:U,16,FALSE)="","",VLOOKUP(A1188,入力シート❷!A:U,16,FALSE))</f>
        <v/>
      </c>
      <c r="S1196" s="107" t="str">
        <f>IF(VLOOKUP(A1188,入力シート❷!A:U,17,FALSE)="","",VLOOKUP(A1188,入力シート❷!A:U,17,FALSE))</f>
        <v/>
      </c>
      <c r="T1196" s="127"/>
      <c r="U1196" s="17"/>
      <c r="V1196" s="123" t="s">
        <v>10</v>
      </c>
      <c r="W1196" s="120" t="str">
        <f>IF(VLOOKUP(A1188,入力シート❷!A:U,21,FALSE)="","",VLOOKUP(A1188,入力シート❷!A:U,21,FALSE))</f>
        <v/>
      </c>
      <c r="X1196" s="75"/>
      <c r="Y1196" s="67"/>
      <c r="Z1196" s="67"/>
      <c r="AA1196" s="67"/>
      <c r="AB1196" s="67"/>
      <c r="AC1196" s="69"/>
      <c r="AD1196" s="83"/>
      <c r="AE1196" s="83"/>
      <c r="AF1196" s="83"/>
      <c r="AG1196" s="84"/>
      <c r="AH1196" s="167" t="s">
        <v>15</v>
      </c>
    </row>
    <row r="1197" spans="1:34" ht="6" customHeight="1" thickBot="1">
      <c r="A1197" s="249"/>
      <c r="B1197" s="294"/>
      <c r="C1197" s="297"/>
      <c r="D1197" s="300"/>
      <c r="E1197" s="251"/>
      <c r="F1197" s="254"/>
      <c r="G1197" s="254"/>
      <c r="H1197" s="257"/>
      <c r="I1197" s="294"/>
      <c r="J1197" s="297"/>
      <c r="K1197" s="300"/>
      <c r="L1197" s="262"/>
      <c r="M1197" s="263"/>
      <c r="N1197" s="263"/>
      <c r="O1197" s="264"/>
      <c r="P1197" s="107"/>
      <c r="Q1197" s="107"/>
      <c r="R1197" s="107"/>
      <c r="S1197" s="107"/>
      <c r="T1197" s="111" t="str">
        <f>VLOOKUP(A1188,■■■!A:BN,66)</f>
        <v/>
      </c>
      <c r="U1197" s="118">
        <f>VLOOKUP(A1188,■■■!A:BA,53)</f>
        <v>0</v>
      </c>
      <c r="V1197" s="124"/>
      <c r="W1197" s="121"/>
      <c r="X1197" s="75"/>
      <c r="Y1197" s="67"/>
      <c r="Z1197" s="67"/>
      <c r="AA1197" s="67"/>
      <c r="AB1197" s="67"/>
      <c r="AC1197" s="69"/>
      <c r="AD1197" s="83"/>
      <c r="AE1197" s="83"/>
      <c r="AF1197" s="83"/>
      <c r="AG1197" s="84"/>
      <c r="AH1197" s="165"/>
    </row>
    <row r="1198" spans="1:34" ht="6" customHeight="1" thickBot="1">
      <c r="A1198" s="249"/>
      <c r="B1198" s="294"/>
      <c r="C1198" s="297"/>
      <c r="D1198" s="300"/>
      <c r="E1198" s="251"/>
      <c r="F1198" s="254"/>
      <c r="G1198" s="254"/>
      <c r="H1198" s="257"/>
      <c r="I1198" s="294"/>
      <c r="J1198" s="297"/>
      <c r="K1198" s="300"/>
      <c r="L1198" s="262"/>
      <c r="M1198" s="263"/>
      <c r="N1198" s="263"/>
      <c r="O1198" s="264"/>
      <c r="P1198" s="107"/>
      <c r="Q1198" s="107"/>
      <c r="R1198" s="107"/>
      <c r="S1198" s="107"/>
      <c r="T1198" s="111"/>
      <c r="U1198" s="118"/>
      <c r="V1198" s="124"/>
      <c r="W1198" s="121"/>
      <c r="X1198" s="75"/>
      <c r="Y1198" s="67"/>
      <c r="Z1198" s="67"/>
      <c r="AA1198" s="67"/>
      <c r="AB1198" s="67"/>
      <c r="AC1198" s="69"/>
      <c r="AD1198" s="83"/>
      <c r="AE1198" s="83"/>
      <c r="AF1198" s="83"/>
      <c r="AG1198" s="84"/>
      <c r="AH1198" s="165"/>
    </row>
    <row r="1199" spans="1:34" ht="6" customHeight="1" thickBot="1">
      <c r="A1199" s="249"/>
      <c r="B1199" s="295"/>
      <c r="C1199" s="298"/>
      <c r="D1199" s="301"/>
      <c r="E1199" s="252"/>
      <c r="F1199" s="255"/>
      <c r="G1199" s="255"/>
      <c r="H1199" s="258"/>
      <c r="I1199" s="295"/>
      <c r="J1199" s="298"/>
      <c r="K1199" s="301"/>
      <c r="L1199" s="265"/>
      <c r="M1199" s="266"/>
      <c r="N1199" s="266"/>
      <c r="O1199" s="267"/>
      <c r="P1199" s="108"/>
      <c r="Q1199" s="108"/>
      <c r="R1199" s="108"/>
      <c r="S1199" s="108"/>
      <c r="T1199" s="112"/>
      <c r="U1199" s="119"/>
      <c r="V1199" s="125"/>
      <c r="W1199" s="122"/>
      <c r="X1199" s="76"/>
      <c r="Y1199" s="68"/>
      <c r="Z1199" s="68"/>
      <c r="AA1199" s="68"/>
      <c r="AB1199" s="68"/>
      <c r="AC1199" s="70"/>
      <c r="AD1199" s="85"/>
      <c r="AE1199" s="85"/>
      <c r="AF1199" s="85"/>
      <c r="AG1199" s="86"/>
      <c r="AH1199" s="168"/>
    </row>
    <row r="1200" spans="1:34" ht="6" customHeight="1">
      <c r="AF1200" s="291"/>
      <c r="AG1200" s="291"/>
      <c r="AH1200" s="291"/>
    </row>
    <row r="1201" spans="1:34" ht="6" customHeight="1" thickBot="1">
      <c r="A1201" s="332" t="s">
        <v>159</v>
      </c>
      <c r="B1201" s="332"/>
      <c r="C1201" s="332"/>
      <c r="D1201" s="332"/>
      <c r="E1201" s="332"/>
      <c r="F1201" s="332"/>
      <c r="G1201" s="332"/>
      <c r="H1201" s="332"/>
      <c r="I1201" s="332"/>
      <c r="J1201" s="332"/>
      <c r="K1201" s="332"/>
      <c r="L1201" s="290" t="s">
        <v>16</v>
      </c>
      <c r="M1201" s="302" t="str">
        <f>IF(入力シート❶!$B$1="","入力シート❶に入力",入力シート❶!$B$1)</f>
        <v>入力シート❶に入力</v>
      </c>
      <c r="N1201" s="303"/>
      <c r="O1201" s="304"/>
      <c r="P1201" s="141" t="str">
        <f>IF(入力シート❶!$B$2="","入力シート❶に入力",入力シート❶!$B$2)</f>
        <v>入力シート❶に入力</v>
      </c>
      <c r="Q1201" s="142"/>
      <c r="R1201" s="142"/>
      <c r="S1201" s="142"/>
      <c r="T1201" s="142"/>
      <c r="U1201" s="143"/>
      <c r="V1201" s="140" t="s">
        <v>18</v>
      </c>
      <c r="W1201" s="88" t="str">
        <f>IF(入力シート❶!$B$3="","入力シート❶に入力",入力シート❶!$B$3)</f>
        <v>入力シート❶に入力</v>
      </c>
      <c r="X1201" s="88"/>
      <c r="Y1201" s="88"/>
      <c r="Z1201" s="88"/>
      <c r="AA1201" s="88"/>
      <c r="AB1201" s="88"/>
      <c r="AC1201" s="88"/>
      <c r="AD1201" s="88"/>
      <c r="AE1201" s="88"/>
      <c r="AF1201" s="292"/>
      <c r="AG1201" s="292"/>
      <c r="AH1201" s="292"/>
    </row>
    <row r="1202" spans="1:34" ht="6" customHeight="1">
      <c r="A1202" s="332"/>
      <c r="B1202" s="332"/>
      <c r="C1202" s="332"/>
      <c r="D1202" s="332"/>
      <c r="E1202" s="332"/>
      <c r="F1202" s="332"/>
      <c r="G1202" s="332"/>
      <c r="H1202" s="332"/>
      <c r="I1202" s="332"/>
      <c r="J1202" s="332"/>
      <c r="K1202" s="332"/>
      <c r="L1202" s="290"/>
      <c r="M1202" s="305"/>
      <c r="N1202" s="79"/>
      <c r="O1202" s="306"/>
      <c r="P1202" s="144"/>
      <c r="Q1202" s="140"/>
      <c r="R1202" s="140"/>
      <c r="S1202" s="140"/>
      <c r="T1202" s="140"/>
      <c r="U1202" s="145"/>
      <c r="V1202" s="79"/>
      <c r="W1202" s="88"/>
      <c r="X1202" s="88"/>
      <c r="Y1202" s="88"/>
      <c r="Z1202" s="88"/>
      <c r="AA1202" s="88"/>
      <c r="AB1202" s="88"/>
      <c r="AC1202" s="88"/>
      <c r="AD1202" s="88"/>
      <c r="AE1202" s="88"/>
      <c r="AG1202" s="310" t="s">
        <v>19</v>
      </c>
      <c r="AH1202" s="311"/>
    </row>
    <row r="1203" spans="1:34" ht="6" customHeight="1">
      <c r="A1203" s="332"/>
      <c r="B1203" s="332"/>
      <c r="C1203" s="332"/>
      <c r="D1203" s="332"/>
      <c r="E1203" s="332"/>
      <c r="F1203" s="332"/>
      <c r="G1203" s="332"/>
      <c r="H1203" s="332"/>
      <c r="I1203" s="332"/>
      <c r="J1203" s="332"/>
      <c r="K1203" s="332"/>
      <c r="L1203" s="290"/>
      <c r="M1203" s="305"/>
      <c r="N1203" s="79"/>
      <c r="O1203" s="306"/>
      <c r="P1203" s="144"/>
      <c r="Q1203" s="140"/>
      <c r="R1203" s="140"/>
      <c r="S1203" s="140"/>
      <c r="T1203" s="140"/>
      <c r="U1203" s="145"/>
      <c r="V1203" s="79"/>
      <c r="W1203" s="88"/>
      <c r="X1203" s="88"/>
      <c r="Y1203" s="88"/>
      <c r="Z1203" s="88"/>
      <c r="AA1203" s="88"/>
      <c r="AB1203" s="88"/>
      <c r="AC1203" s="88"/>
      <c r="AD1203" s="88"/>
      <c r="AE1203" s="88"/>
      <c r="AG1203" s="312"/>
      <c r="AH1203" s="313"/>
    </row>
    <row r="1204" spans="1:34" ht="6" customHeight="1">
      <c r="A1204" s="332"/>
      <c r="B1204" s="332"/>
      <c r="C1204" s="332"/>
      <c r="D1204" s="332"/>
      <c r="E1204" s="332"/>
      <c r="F1204" s="332"/>
      <c r="G1204" s="332"/>
      <c r="H1204" s="332"/>
      <c r="I1204" s="332"/>
      <c r="J1204" s="332"/>
      <c r="K1204" s="332"/>
      <c r="L1204" s="290"/>
      <c r="M1204" s="307"/>
      <c r="N1204" s="308"/>
      <c r="O1204" s="309"/>
      <c r="P1204" s="146"/>
      <c r="Q1204" s="147"/>
      <c r="R1204" s="147"/>
      <c r="S1204" s="147"/>
      <c r="T1204" s="147"/>
      <c r="U1204" s="148"/>
      <c r="V1204" s="79"/>
      <c r="W1204" s="88"/>
      <c r="X1204" s="88"/>
      <c r="Y1204" s="88"/>
      <c r="Z1204" s="88"/>
      <c r="AA1204" s="88"/>
      <c r="AB1204" s="88"/>
      <c r="AC1204" s="88"/>
      <c r="AD1204" s="88"/>
      <c r="AE1204" s="88"/>
      <c r="AG1204" s="312"/>
      <c r="AH1204" s="313"/>
    </row>
    <row r="1205" spans="1:34" ht="6" customHeight="1">
      <c r="A1205" s="332"/>
      <c r="B1205" s="332"/>
      <c r="C1205" s="332"/>
      <c r="D1205" s="332"/>
      <c r="E1205" s="332"/>
      <c r="F1205" s="332"/>
      <c r="G1205" s="332"/>
      <c r="H1205" s="332"/>
      <c r="I1205" s="332"/>
      <c r="J1205" s="332"/>
      <c r="K1205" s="332"/>
      <c r="L1205" s="9"/>
      <c r="M1205" s="9"/>
      <c r="N1205" s="10"/>
      <c r="O1205" s="10"/>
      <c r="P1205" s="10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29"/>
      <c r="AB1205" s="35"/>
      <c r="AC1205" s="10"/>
      <c r="AD1205" s="10"/>
      <c r="AE1205" s="10"/>
      <c r="AG1205" s="312"/>
      <c r="AH1205" s="313"/>
    </row>
    <row r="1206" spans="1:34" ht="6" customHeight="1">
      <c r="A1206" s="332"/>
      <c r="B1206" s="332"/>
      <c r="C1206" s="332"/>
      <c r="D1206" s="332"/>
      <c r="E1206" s="332"/>
      <c r="F1206" s="332"/>
      <c r="G1206" s="332"/>
      <c r="H1206" s="332"/>
      <c r="I1206" s="332"/>
      <c r="J1206" s="332"/>
      <c r="K1206" s="332"/>
      <c r="L1206" s="290" t="s">
        <v>17</v>
      </c>
      <c r="M1206" s="287" t="str">
        <f>IF(入力シート❶!$B$4="","入力シート❶に入力",入力シート❶!$B$4)</f>
        <v>入力シート❶に入力</v>
      </c>
      <c r="N1206" s="287"/>
      <c r="O1206" s="287"/>
      <c r="P1206" s="287"/>
      <c r="Q1206" s="288" t="s">
        <v>20</v>
      </c>
      <c r="R1206" s="2"/>
      <c r="S1206" s="2"/>
      <c r="T1206" s="289" t="s">
        <v>40</v>
      </c>
      <c r="U1206" s="289"/>
      <c r="V1206" s="289"/>
      <c r="W1206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206" s="316"/>
      <c r="Y1206" s="316"/>
      <c r="Z1206" s="316"/>
      <c r="AA1206" s="316"/>
      <c r="AB1206" s="316"/>
      <c r="AC1206" s="316"/>
      <c r="AD1206" s="3"/>
      <c r="AE1206" s="3"/>
      <c r="AG1206" s="312"/>
      <c r="AH1206" s="313"/>
    </row>
    <row r="1207" spans="1:34" ht="6" customHeight="1">
      <c r="A1207" s="332"/>
      <c r="B1207" s="332"/>
      <c r="C1207" s="332"/>
      <c r="D1207" s="332"/>
      <c r="E1207" s="332"/>
      <c r="F1207" s="332"/>
      <c r="G1207" s="332"/>
      <c r="H1207" s="332"/>
      <c r="I1207" s="332"/>
      <c r="J1207" s="332"/>
      <c r="K1207" s="332"/>
      <c r="L1207" s="290"/>
      <c r="M1207" s="287"/>
      <c r="N1207" s="287"/>
      <c r="O1207" s="287"/>
      <c r="P1207" s="287"/>
      <c r="Q1207" s="288"/>
      <c r="R1207" s="2"/>
      <c r="S1207" s="2"/>
      <c r="T1207" s="289"/>
      <c r="U1207" s="289"/>
      <c r="V1207" s="289"/>
      <c r="W1207" s="316"/>
      <c r="X1207" s="316"/>
      <c r="Y1207" s="316"/>
      <c r="Z1207" s="316"/>
      <c r="AA1207" s="316"/>
      <c r="AB1207" s="316"/>
      <c r="AC1207" s="316"/>
      <c r="AD1207" s="3"/>
      <c r="AE1207" s="3"/>
      <c r="AG1207" s="312"/>
      <c r="AH1207" s="313"/>
    </row>
    <row r="1208" spans="1:34" ht="6" customHeight="1">
      <c r="A1208" s="332"/>
      <c r="B1208" s="332"/>
      <c r="C1208" s="332"/>
      <c r="D1208" s="332"/>
      <c r="E1208" s="332"/>
      <c r="F1208" s="332"/>
      <c r="G1208" s="332"/>
      <c r="H1208" s="332"/>
      <c r="I1208" s="332"/>
      <c r="J1208" s="332"/>
      <c r="K1208" s="332"/>
      <c r="L1208" s="290"/>
      <c r="M1208" s="287"/>
      <c r="N1208" s="287"/>
      <c r="O1208" s="287"/>
      <c r="P1208" s="287"/>
      <c r="Q1208" s="288"/>
      <c r="R1208" s="2"/>
      <c r="S1208" s="2"/>
      <c r="T1208" s="289"/>
      <c r="U1208" s="289"/>
      <c r="V1208" s="289"/>
      <c r="W1208" s="316"/>
      <c r="X1208" s="316"/>
      <c r="Y1208" s="316"/>
      <c r="Z1208" s="316"/>
      <c r="AA1208" s="316"/>
      <c r="AB1208" s="316"/>
      <c r="AC1208" s="316"/>
      <c r="AD1208" s="3"/>
      <c r="AE1208" s="3"/>
      <c r="AG1208" s="312"/>
      <c r="AH1208" s="313"/>
    </row>
    <row r="1209" spans="1:34" ht="6" customHeight="1" thickBot="1">
      <c r="A1209" s="332"/>
      <c r="B1209" s="332"/>
      <c r="C1209" s="332"/>
      <c r="D1209" s="332"/>
      <c r="E1209" s="332"/>
      <c r="F1209" s="332"/>
      <c r="G1209" s="332"/>
      <c r="H1209" s="332"/>
      <c r="I1209" s="332"/>
      <c r="J1209" s="332"/>
      <c r="K1209" s="332"/>
      <c r="L1209" s="290"/>
      <c r="M1209" s="287"/>
      <c r="N1209" s="287"/>
      <c r="O1209" s="287"/>
      <c r="P1209" s="287"/>
      <c r="Q1209" s="288"/>
      <c r="R1209" s="2"/>
      <c r="S1209" s="2"/>
      <c r="T1209" s="289"/>
      <c r="U1209" s="289"/>
      <c r="V1209" s="289"/>
      <c r="W1209" s="316"/>
      <c r="X1209" s="316"/>
      <c r="Y1209" s="316"/>
      <c r="Z1209" s="316"/>
      <c r="AA1209" s="316"/>
      <c r="AB1209" s="316"/>
      <c r="AC1209" s="316"/>
      <c r="AD1209" s="3"/>
      <c r="AE1209" s="3"/>
      <c r="AG1209" s="314"/>
      <c r="AH1209" s="315"/>
    </row>
    <row r="1210" spans="1:34" ht="6" customHeight="1">
      <c r="A1210" s="199" t="s">
        <v>117</v>
      </c>
      <c r="B1210" s="199"/>
      <c r="C1210" s="199"/>
      <c r="D1210" s="199"/>
      <c r="E1210" s="199"/>
      <c r="F1210" s="199"/>
      <c r="G1210" s="199"/>
      <c r="H1210" s="199"/>
      <c r="I1210" s="199"/>
      <c r="J1210" s="199"/>
      <c r="K1210" s="199"/>
      <c r="L1210" s="199"/>
      <c r="M1210" s="199"/>
      <c r="N1210" s="199"/>
      <c r="O1210" s="199"/>
      <c r="P1210" s="199"/>
      <c r="Q1210" s="199"/>
      <c r="R1210" s="199"/>
      <c r="S1210" s="201" t="s">
        <v>24</v>
      </c>
      <c r="T1210" s="201"/>
      <c r="U1210" s="201"/>
      <c r="V1210" s="201"/>
      <c r="W1210" s="201"/>
      <c r="X1210" s="201"/>
      <c r="Y1210" s="201"/>
      <c r="Z1210" s="201"/>
      <c r="AA1210" s="30"/>
      <c r="AB1210" s="33"/>
      <c r="AC1210" s="79" t="s">
        <v>22</v>
      </c>
      <c r="AD1210" s="79"/>
      <c r="AE1210" s="79"/>
      <c r="AF1210" s="160" t="s">
        <v>23</v>
      </c>
      <c r="AG1210" s="160"/>
      <c r="AH1210" s="160"/>
    </row>
    <row r="1211" spans="1:34" ht="6" customHeight="1">
      <c r="A1211" s="199"/>
      <c r="B1211" s="199"/>
      <c r="C1211" s="199"/>
      <c r="D1211" s="199"/>
      <c r="E1211" s="199"/>
      <c r="F1211" s="199"/>
      <c r="G1211" s="199"/>
      <c r="H1211" s="199"/>
      <c r="I1211" s="199"/>
      <c r="J1211" s="199"/>
      <c r="K1211" s="199"/>
      <c r="L1211" s="199"/>
      <c r="M1211" s="199"/>
      <c r="N1211" s="199"/>
      <c r="O1211" s="199"/>
      <c r="P1211" s="199"/>
      <c r="Q1211" s="199"/>
      <c r="R1211" s="199"/>
      <c r="S1211" s="201"/>
      <c r="T1211" s="201"/>
      <c r="U1211" s="201"/>
      <c r="V1211" s="201"/>
      <c r="W1211" s="201"/>
      <c r="X1211" s="201"/>
      <c r="Y1211" s="201"/>
      <c r="Z1211" s="201"/>
      <c r="AA1211" s="30"/>
      <c r="AB1211" s="33"/>
      <c r="AC1211" s="79"/>
      <c r="AD1211" s="79"/>
      <c r="AE1211" s="79"/>
      <c r="AF1211" s="160"/>
      <c r="AG1211" s="160"/>
      <c r="AH1211" s="160"/>
    </row>
    <row r="1212" spans="1:34" ht="6" customHeight="1" thickBot="1">
      <c r="A1212" s="200"/>
      <c r="B1212" s="200"/>
      <c r="C1212" s="200"/>
      <c r="D1212" s="200"/>
      <c r="E1212" s="200"/>
      <c r="F1212" s="200"/>
      <c r="G1212" s="200"/>
      <c r="H1212" s="200"/>
      <c r="I1212" s="200"/>
      <c r="J1212" s="200"/>
      <c r="K1212" s="200"/>
      <c r="L1212" s="200"/>
      <c r="M1212" s="200"/>
      <c r="N1212" s="200"/>
      <c r="O1212" s="200"/>
      <c r="P1212" s="200"/>
      <c r="Q1212" s="200"/>
      <c r="R1212" s="200"/>
      <c r="S1212" s="202"/>
      <c r="T1212" s="202"/>
      <c r="U1212" s="202"/>
      <c r="V1212" s="202"/>
      <c r="W1212" s="202"/>
      <c r="X1212" s="202"/>
      <c r="Y1212" s="202"/>
      <c r="Z1212" s="202"/>
      <c r="AA1212" s="31"/>
      <c r="AB1212" s="34"/>
      <c r="AC1212" s="80"/>
      <c r="AD1212" s="80"/>
      <c r="AE1212" s="80"/>
      <c r="AF1212" s="161"/>
      <c r="AG1212" s="161"/>
      <c r="AH1212" s="161"/>
    </row>
    <row r="1213" spans="1:34" ht="6" customHeight="1" thickBot="1">
      <c r="A1213" s="203"/>
      <c r="B1213" s="98" t="s">
        <v>57</v>
      </c>
      <c r="C1213" s="99"/>
      <c r="D1213" s="100"/>
      <c r="E1213" s="204" t="s">
        <v>58</v>
      </c>
      <c r="F1213" s="92"/>
      <c r="G1213" s="92"/>
      <c r="H1213" s="205"/>
      <c r="I1213" s="98" t="s">
        <v>59</v>
      </c>
      <c r="J1213" s="99"/>
      <c r="K1213" s="100"/>
      <c r="L1213" s="98" t="s">
        <v>60</v>
      </c>
      <c r="M1213" s="207"/>
      <c r="N1213" s="207"/>
      <c r="O1213" s="189"/>
      <c r="P1213" s="149" t="s">
        <v>61</v>
      </c>
      <c r="Q1213" s="150"/>
      <c r="R1213" s="150"/>
      <c r="S1213" s="150"/>
      <c r="T1213" s="150"/>
      <c r="U1213" s="150"/>
      <c r="V1213" s="98" t="s">
        <v>62</v>
      </c>
      <c r="W1213" s="189"/>
      <c r="X1213" s="98" t="s">
        <v>63</v>
      </c>
      <c r="Y1213" s="99"/>
      <c r="Z1213" s="99"/>
      <c r="AA1213" s="99"/>
      <c r="AB1213" s="99"/>
      <c r="AC1213" s="100"/>
      <c r="AD1213" s="98" t="s">
        <v>89</v>
      </c>
      <c r="AE1213" s="99"/>
      <c r="AF1213" s="99"/>
      <c r="AG1213" s="100"/>
      <c r="AH1213" s="169"/>
    </row>
    <row r="1214" spans="1:34" ht="6" customHeight="1" thickBot="1">
      <c r="A1214" s="203"/>
      <c r="B1214" s="101"/>
      <c r="C1214" s="102"/>
      <c r="D1214" s="103"/>
      <c r="E1214" s="89"/>
      <c r="F1214" s="71"/>
      <c r="G1214" s="71"/>
      <c r="H1214" s="206"/>
      <c r="I1214" s="101"/>
      <c r="J1214" s="102"/>
      <c r="K1214" s="103"/>
      <c r="L1214" s="190"/>
      <c r="M1214" s="208"/>
      <c r="N1214" s="208"/>
      <c r="O1214" s="191"/>
      <c r="P1214" s="151"/>
      <c r="Q1214" s="151"/>
      <c r="R1214" s="151"/>
      <c r="S1214" s="151"/>
      <c r="T1214" s="151"/>
      <c r="U1214" s="151"/>
      <c r="V1214" s="190"/>
      <c r="W1214" s="191"/>
      <c r="X1214" s="101"/>
      <c r="Y1214" s="102"/>
      <c r="Z1214" s="102"/>
      <c r="AA1214" s="102"/>
      <c r="AB1214" s="102"/>
      <c r="AC1214" s="103"/>
      <c r="AD1214" s="101"/>
      <c r="AE1214" s="102"/>
      <c r="AF1214" s="102"/>
      <c r="AG1214" s="103"/>
      <c r="AH1214" s="170"/>
    </row>
    <row r="1215" spans="1:34" ht="6" customHeight="1" thickBot="1">
      <c r="A1215" s="203"/>
      <c r="B1215" s="101"/>
      <c r="C1215" s="102"/>
      <c r="D1215" s="103"/>
      <c r="E1215" s="89"/>
      <c r="F1215" s="71"/>
      <c r="G1215" s="71"/>
      <c r="H1215" s="206"/>
      <c r="I1215" s="101"/>
      <c r="J1215" s="102"/>
      <c r="K1215" s="103"/>
      <c r="L1215" s="190"/>
      <c r="M1215" s="208"/>
      <c r="N1215" s="208"/>
      <c r="O1215" s="191"/>
      <c r="P1215" s="152"/>
      <c r="Q1215" s="152"/>
      <c r="R1215" s="152"/>
      <c r="S1215" s="152"/>
      <c r="T1215" s="152"/>
      <c r="U1215" s="152"/>
      <c r="V1215" s="190"/>
      <c r="W1215" s="191"/>
      <c r="X1215" s="101"/>
      <c r="Y1215" s="102"/>
      <c r="Z1215" s="102"/>
      <c r="AA1215" s="102"/>
      <c r="AB1215" s="102"/>
      <c r="AC1215" s="103"/>
      <c r="AD1215" s="101"/>
      <c r="AE1215" s="102"/>
      <c r="AF1215" s="102"/>
      <c r="AG1215" s="103"/>
      <c r="AH1215" s="170"/>
    </row>
    <row r="1216" spans="1:34" ht="6" customHeight="1" thickBot="1">
      <c r="A1216" s="203"/>
      <c r="B1216" s="101"/>
      <c r="C1216" s="102"/>
      <c r="D1216" s="103"/>
      <c r="E1216" s="89"/>
      <c r="F1216" s="71"/>
      <c r="G1216" s="71"/>
      <c r="H1216" s="206"/>
      <c r="I1216" s="101"/>
      <c r="J1216" s="102"/>
      <c r="K1216" s="103"/>
      <c r="L1216" s="190"/>
      <c r="M1216" s="208"/>
      <c r="N1216" s="208"/>
      <c r="O1216" s="191"/>
      <c r="P1216" s="152"/>
      <c r="Q1216" s="152"/>
      <c r="R1216" s="152"/>
      <c r="S1216" s="152"/>
      <c r="T1216" s="152"/>
      <c r="U1216" s="152"/>
      <c r="V1216" s="190"/>
      <c r="W1216" s="191"/>
      <c r="X1216" s="101"/>
      <c r="Y1216" s="102"/>
      <c r="Z1216" s="102"/>
      <c r="AA1216" s="102"/>
      <c r="AB1216" s="102"/>
      <c r="AC1216" s="103"/>
      <c r="AD1216" s="101"/>
      <c r="AE1216" s="102"/>
      <c r="AF1216" s="102"/>
      <c r="AG1216" s="103"/>
      <c r="AH1216" s="170"/>
    </row>
    <row r="1217" spans="1:34" ht="6" customHeight="1" thickBot="1">
      <c r="A1217" s="203"/>
      <c r="B1217" s="101"/>
      <c r="C1217" s="102"/>
      <c r="D1217" s="103"/>
      <c r="E1217" s="89"/>
      <c r="F1217" s="71"/>
      <c r="G1217" s="71"/>
      <c r="H1217" s="206"/>
      <c r="I1217" s="101"/>
      <c r="J1217" s="102"/>
      <c r="K1217" s="103"/>
      <c r="L1217" s="190"/>
      <c r="M1217" s="208"/>
      <c r="N1217" s="208"/>
      <c r="O1217" s="191"/>
      <c r="P1217" s="152"/>
      <c r="Q1217" s="152"/>
      <c r="R1217" s="152"/>
      <c r="S1217" s="152"/>
      <c r="T1217" s="152"/>
      <c r="U1217" s="152"/>
      <c r="V1217" s="190"/>
      <c r="W1217" s="191"/>
      <c r="X1217" s="101"/>
      <c r="Y1217" s="102"/>
      <c r="Z1217" s="102"/>
      <c r="AA1217" s="102"/>
      <c r="AB1217" s="102"/>
      <c r="AC1217" s="103"/>
      <c r="AD1217" s="101"/>
      <c r="AE1217" s="102"/>
      <c r="AF1217" s="102"/>
      <c r="AG1217" s="103"/>
      <c r="AH1217" s="170"/>
    </row>
    <row r="1218" spans="1:34" ht="6" customHeight="1" thickBot="1">
      <c r="A1218" s="203"/>
      <c r="B1218" s="101"/>
      <c r="C1218" s="102"/>
      <c r="D1218" s="103"/>
      <c r="E1218" s="178" t="s">
        <v>21</v>
      </c>
      <c r="F1218" s="179"/>
      <c r="G1218" s="180"/>
      <c r="H1218" s="175" t="s">
        <v>107</v>
      </c>
      <c r="I1218" s="101"/>
      <c r="J1218" s="102"/>
      <c r="K1218" s="103"/>
      <c r="L1218" s="190"/>
      <c r="M1218" s="208"/>
      <c r="N1218" s="208"/>
      <c r="O1218" s="191"/>
      <c r="P1218" s="152"/>
      <c r="Q1218" s="152"/>
      <c r="R1218" s="152"/>
      <c r="S1218" s="152"/>
      <c r="T1218" s="152"/>
      <c r="U1218" s="152"/>
      <c r="V1218" s="190"/>
      <c r="W1218" s="191"/>
      <c r="X1218" s="101"/>
      <c r="Y1218" s="102"/>
      <c r="Z1218" s="102"/>
      <c r="AA1218" s="102"/>
      <c r="AB1218" s="102"/>
      <c r="AC1218" s="103"/>
      <c r="AD1218" s="101"/>
      <c r="AE1218" s="102"/>
      <c r="AF1218" s="102"/>
      <c r="AG1218" s="103"/>
      <c r="AH1218" s="170"/>
    </row>
    <row r="1219" spans="1:34" ht="6" customHeight="1" thickBot="1">
      <c r="A1219" s="203"/>
      <c r="B1219" s="101"/>
      <c r="C1219" s="102"/>
      <c r="D1219" s="103"/>
      <c r="E1219" s="181"/>
      <c r="F1219" s="182"/>
      <c r="G1219" s="183"/>
      <c r="H1219" s="176"/>
      <c r="I1219" s="101"/>
      <c r="J1219" s="102"/>
      <c r="K1219" s="103"/>
      <c r="L1219" s="190"/>
      <c r="M1219" s="208"/>
      <c r="N1219" s="208"/>
      <c r="O1219" s="191"/>
      <c r="P1219" s="152"/>
      <c r="Q1219" s="152"/>
      <c r="R1219" s="152"/>
      <c r="S1219" s="152"/>
      <c r="T1219" s="152"/>
      <c r="U1219" s="152"/>
      <c r="V1219" s="190"/>
      <c r="W1219" s="191"/>
      <c r="X1219" s="101"/>
      <c r="Y1219" s="102"/>
      <c r="Z1219" s="102"/>
      <c r="AA1219" s="102"/>
      <c r="AB1219" s="102"/>
      <c r="AC1219" s="103"/>
      <c r="AD1219" s="101"/>
      <c r="AE1219" s="102"/>
      <c r="AF1219" s="102"/>
      <c r="AG1219" s="103"/>
      <c r="AH1219" s="170"/>
    </row>
    <row r="1220" spans="1:34" ht="6" customHeight="1" thickBot="1">
      <c r="A1220" s="203"/>
      <c r="B1220" s="104"/>
      <c r="C1220" s="105"/>
      <c r="D1220" s="106"/>
      <c r="E1220" s="184"/>
      <c r="F1220" s="185"/>
      <c r="G1220" s="186"/>
      <c r="H1220" s="177"/>
      <c r="I1220" s="104"/>
      <c r="J1220" s="105"/>
      <c r="K1220" s="106"/>
      <c r="L1220" s="209"/>
      <c r="M1220" s="210"/>
      <c r="N1220" s="210"/>
      <c r="O1220" s="211"/>
      <c r="P1220" s="152"/>
      <c r="Q1220" s="152"/>
      <c r="R1220" s="152"/>
      <c r="S1220" s="152"/>
      <c r="T1220" s="152"/>
      <c r="U1220" s="152"/>
      <c r="V1220" s="190"/>
      <c r="W1220" s="191"/>
      <c r="X1220" s="104"/>
      <c r="Y1220" s="105"/>
      <c r="Z1220" s="105"/>
      <c r="AA1220" s="105"/>
      <c r="AB1220" s="105"/>
      <c r="AC1220" s="106"/>
      <c r="AD1220" s="104"/>
      <c r="AE1220" s="105"/>
      <c r="AF1220" s="105"/>
      <c r="AG1220" s="106"/>
      <c r="AH1220" s="171"/>
    </row>
    <row r="1221" spans="1:34" ht="6" customHeight="1" thickBot="1">
      <c r="A1221" s="192" t="s">
        <v>41</v>
      </c>
      <c r="B1221" s="323" t="s">
        <v>102</v>
      </c>
      <c r="C1221" s="326" t="s">
        <v>65</v>
      </c>
      <c r="D1221" s="329" t="s">
        <v>65</v>
      </c>
      <c r="E1221" s="193" t="s">
        <v>108</v>
      </c>
      <c r="F1221" s="196"/>
      <c r="G1221" s="196"/>
      <c r="H1221" s="213"/>
      <c r="I1221" s="323"/>
      <c r="J1221" s="326" t="s">
        <v>64</v>
      </c>
      <c r="K1221" s="329" t="s">
        <v>65</v>
      </c>
      <c r="L1221" s="216" t="s">
        <v>13</v>
      </c>
      <c r="M1221" s="217"/>
      <c r="N1221" s="222" t="s">
        <v>56</v>
      </c>
      <c r="O1221" s="225"/>
      <c r="P1221" s="109" t="s">
        <v>0</v>
      </c>
      <c r="Q1221" s="109" t="s">
        <v>1</v>
      </c>
      <c r="R1221" s="109" t="s">
        <v>2</v>
      </c>
      <c r="S1221" s="109" t="s">
        <v>3</v>
      </c>
      <c r="T1221" s="109" t="s">
        <v>6</v>
      </c>
      <c r="U1221" s="109" t="s">
        <v>7</v>
      </c>
      <c r="V1221" s="130" t="s">
        <v>8</v>
      </c>
      <c r="W1221" s="133">
        <v>1</v>
      </c>
      <c r="X1221" s="91" t="s">
        <v>78</v>
      </c>
      <c r="Y1221" s="92"/>
      <c r="Z1221" s="92"/>
      <c r="AA1221" s="93"/>
      <c r="AB1221" s="36"/>
      <c r="AC1221" s="205" t="s">
        <v>85</v>
      </c>
      <c r="AD1221" s="317" t="s">
        <v>88</v>
      </c>
      <c r="AE1221" s="317"/>
      <c r="AF1221" s="317"/>
      <c r="AG1221" s="318"/>
      <c r="AH1221" s="162" t="s">
        <v>15</v>
      </c>
    </row>
    <row r="1222" spans="1:34" ht="6" customHeight="1" thickBot="1">
      <c r="A1222" s="192"/>
      <c r="B1222" s="324"/>
      <c r="C1222" s="327"/>
      <c r="D1222" s="330"/>
      <c r="E1222" s="194"/>
      <c r="F1222" s="197"/>
      <c r="G1222" s="197"/>
      <c r="H1222" s="214"/>
      <c r="I1222" s="324"/>
      <c r="J1222" s="327"/>
      <c r="K1222" s="330"/>
      <c r="L1222" s="218"/>
      <c r="M1222" s="219"/>
      <c r="N1222" s="223"/>
      <c r="O1222" s="226"/>
      <c r="P1222" s="110"/>
      <c r="Q1222" s="110"/>
      <c r="R1222" s="110"/>
      <c r="S1222" s="110"/>
      <c r="T1222" s="110"/>
      <c r="U1222" s="110"/>
      <c r="V1222" s="131"/>
      <c r="W1222" s="134"/>
      <c r="X1222" s="89"/>
      <c r="Y1222" s="71"/>
      <c r="Z1222" s="71"/>
      <c r="AA1222" s="94"/>
      <c r="AB1222" s="37"/>
      <c r="AC1222" s="206"/>
      <c r="AD1222" s="319"/>
      <c r="AE1222" s="319"/>
      <c r="AF1222" s="319"/>
      <c r="AG1222" s="320"/>
      <c r="AH1222" s="163"/>
    </row>
    <row r="1223" spans="1:34" ht="6" customHeight="1" thickBot="1">
      <c r="A1223" s="192"/>
      <c r="B1223" s="324"/>
      <c r="C1223" s="327"/>
      <c r="D1223" s="330"/>
      <c r="E1223" s="194"/>
      <c r="F1223" s="197"/>
      <c r="G1223" s="197"/>
      <c r="H1223" s="214"/>
      <c r="I1223" s="324"/>
      <c r="J1223" s="327"/>
      <c r="K1223" s="330"/>
      <c r="L1223" s="218"/>
      <c r="M1223" s="219"/>
      <c r="N1223" s="223"/>
      <c r="O1223" s="226"/>
      <c r="P1223" s="116">
        <v>5</v>
      </c>
      <c r="Q1223" s="116">
        <v>4</v>
      </c>
      <c r="R1223" s="116">
        <v>4</v>
      </c>
      <c r="S1223" s="116">
        <v>4</v>
      </c>
      <c r="T1223" s="116">
        <v>4</v>
      </c>
      <c r="U1223" s="116">
        <v>21</v>
      </c>
      <c r="V1223" s="131"/>
      <c r="W1223" s="134"/>
      <c r="X1223" s="89"/>
      <c r="Y1223" s="71"/>
      <c r="Z1223" s="71"/>
      <c r="AA1223" s="94"/>
      <c r="AB1223" s="37"/>
      <c r="AC1223" s="206"/>
      <c r="AD1223" s="319"/>
      <c r="AE1223" s="319"/>
      <c r="AF1223" s="319"/>
      <c r="AG1223" s="320"/>
      <c r="AH1223" s="163"/>
    </row>
    <row r="1224" spans="1:34" ht="6" customHeight="1" thickBot="1">
      <c r="A1224" s="192"/>
      <c r="B1224" s="324"/>
      <c r="C1224" s="327"/>
      <c r="D1224" s="330"/>
      <c r="E1224" s="194"/>
      <c r="F1224" s="197"/>
      <c r="G1224" s="197"/>
      <c r="H1224" s="214"/>
      <c r="I1224" s="324"/>
      <c r="J1224" s="327"/>
      <c r="K1224" s="330"/>
      <c r="L1224" s="220"/>
      <c r="M1224" s="221"/>
      <c r="N1224" s="224"/>
      <c r="O1224" s="227"/>
      <c r="P1224" s="116"/>
      <c r="Q1224" s="116"/>
      <c r="R1224" s="116"/>
      <c r="S1224" s="116"/>
      <c r="T1224" s="116"/>
      <c r="U1224" s="116"/>
      <c r="V1224" s="132"/>
      <c r="W1224" s="135"/>
      <c r="X1224" s="89"/>
      <c r="Y1224" s="71"/>
      <c r="Z1224" s="71"/>
      <c r="AA1224" s="94"/>
      <c r="AB1224" s="37"/>
      <c r="AC1224" s="206"/>
      <c r="AD1224" s="319"/>
      <c r="AE1224" s="319"/>
      <c r="AF1224" s="319"/>
      <c r="AG1224" s="320"/>
      <c r="AH1224" s="163"/>
    </row>
    <row r="1225" spans="1:34" ht="6" customHeight="1" thickBot="1">
      <c r="A1225" s="192"/>
      <c r="B1225" s="324"/>
      <c r="C1225" s="327"/>
      <c r="D1225" s="330"/>
      <c r="E1225" s="194"/>
      <c r="F1225" s="197"/>
      <c r="G1225" s="197"/>
      <c r="H1225" s="214"/>
      <c r="I1225" s="324"/>
      <c r="J1225" s="327"/>
      <c r="K1225" s="330"/>
      <c r="L1225" s="238" t="s">
        <v>14</v>
      </c>
      <c r="M1225" s="239"/>
      <c r="N1225" s="239"/>
      <c r="O1225" s="240"/>
      <c r="P1225" s="116"/>
      <c r="Q1225" s="116"/>
      <c r="R1225" s="116"/>
      <c r="S1225" s="116"/>
      <c r="T1225" s="116"/>
      <c r="U1225" s="116"/>
      <c r="V1225" s="247" t="s">
        <v>9</v>
      </c>
      <c r="W1225" s="155">
        <v>0</v>
      </c>
      <c r="X1225" s="89"/>
      <c r="Y1225" s="71"/>
      <c r="Z1225" s="71"/>
      <c r="AA1225" s="94"/>
      <c r="AB1225" s="37"/>
      <c r="AC1225" s="206"/>
      <c r="AD1225" s="319"/>
      <c r="AE1225" s="319"/>
      <c r="AF1225" s="319"/>
      <c r="AG1225" s="320"/>
      <c r="AH1225" s="172" t="s">
        <v>15</v>
      </c>
    </row>
    <row r="1226" spans="1:34" ht="6" customHeight="1" thickBot="1">
      <c r="A1226" s="192"/>
      <c r="B1226" s="324"/>
      <c r="C1226" s="327"/>
      <c r="D1226" s="330"/>
      <c r="E1226" s="194"/>
      <c r="F1226" s="197"/>
      <c r="G1226" s="197"/>
      <c r="H1226" s="214"/>
      <c r="I1226" s="324"/>
      <c r="J1226" s="327"/>
      <c r="K1226" s="330"/>
      <c r="L1226" s="241"/>
      <c r="M1226" s="242"/>
      <c r="N1226" s="242"/>
      <c r="O1226" s="243"/>
      <c r="P1226" s="117"/>
      <c r="Q1226" s="117"/>
      <c r="R1226" s="117"/>
      <c r="S1226" s="117"/>
      <c r="T1226" s="117"/>
      <c r="U1226" s="117"/>
      <c r="V1226" s="131"/>
      <c r="W1226" s="134"/>
      <c r="X1226" s="89"/>
      <c r="Y1226" s="71"/>
      <c r="Z1226" s="71"/>
      <c r="AA1226" s="95"/>
      <c r="AB1226" s="38"/>
      <c r="AC1226" s="206"/>
      <c r="AD1226" s="319"/>
      <c r="AE1226" s="319"/>
      <c r="AF1226" s="319"/>
      <c r="AG1226" s="320"/>
      <c r="AH1226" s="173"/>
    </row>
    <row r="1227" spans="1:34" ht="6" customHeight="1" thickBot="1">
      <c r="A1227" s="192"/>
      <c r="B1227" s="324"/>
      <c r="C1227" s="327"/>
      <c r="D1227" s="330"/>
      <c r="E1227" s="194"/>
      <c r="F1227" s="197"/>
      <c r="G1227" s="197"/>
      <c r="H1227" s="214"/>
      <c r="I1227" s="324"/>
      <c r="J1227" s="327"/>
      <c r="K1227" s="330"/>
      <c r="L1227" s="241"/>
      <c r="M1227" s="242"/>
      <c r="N1227" s="242"/>
      <c r="O1227" s="243"/>
      <c r="P1227" s="231" t="s">
        <v>4</v>
      </c>
      <c r="Q1227" s="231" t="s">
        <v>5</v>
      </c>
      <c r="R1227" s="231" t="s">
        <v>11</v>
      </c>
      <c r="S1227" s="231" t="s">
        <v>12</v>
      </c>
      <c r="T1227" s="232" t="s">
        <v>15</v>
      </c>
      <c r="U1227" s="233"/>
      <c r="V1227" s="131"/>
      <c r="W1227" s="134"/>
      <c r="X1227" s="89" t="s">
        <v>86</v>
      </c>
      <c r="Y1227" s="71"/>
      <c r="Z1227" s="71"/>
      <c r="AA1227" s="96"/>
      <c r="AB1227" s="42"/>
      <c r="AC1227" s="73"/>
      <c r="AD1227" s="319"/>
      <c r="AE1227" s="319"/>
      <c r="AF1227" s="319"/>
      <c r="AG1227" s="320"/>
      <c r="AH1227" s="173"/>
    </row>
    <row r="1228" spans="1:34" ht="6" customHeight="1" thickBot="1">
      <c r="A1228" s="192"/>
      <c r="B1228" s="324"/>
      <c r="C1228" s="327"/>
      <c r="D1228" s="330"/>
      <c r="E1228" s="194"/>
      <c r="F1228" s="197"/>
      <c r="G1228" s="197"/>
      <c r="H1228" s="214"/>
      <c r="I1228" s="324"/>
      <c r="J1228" s="327"/>
      <c r="K1228" s="330"/>
      <c r="L1228" s="241"/>
      <c r="M1228" s="242"/>
      <c r="N1228" s="242"/>
      <c r="O1228" s="243"/>
      <c r="P1228" s="110"/>
      <c r="Q1228" s="110"/>
      <c r="R1228" s="110"/>
      <c r="S1228" s="110"/>
      <c r="T1228" s="234"/>
      <c r="U1228" s="235"/>
      <c r="V1228" s="248"/>
      <c r="W1228" s="156"/>
      <c r="X1228" s="89"/>
      <c r="Y1228" s="71"/>
      <c r="Z1228" s="71"/>
      <c r="AA1228" s="94"/>
      <c r="AB1228" s="37"/>
      <c r="AC1228" s="73"/>
      <c r="AD1228" s="319"/>
      <c r="AE1228" s="319"/>
      <c r="AF1228" s="319"/>
      <c r="AG1228" s="320"/>
      <c r="AH1228" s="230"/>
    </row>
    <row r="1229" spans="1:34" ht="6" customHeight="1" thickBot="1">
      <c r="A1229" s="192"/>
      <c r="B1229" s="324"/>
      <c r="C1229" s="327"/>
      <c r="D1229" s="330"/>
      <c r="E1229" s="194"/>
      <c r="F1229" s="197"/>
      <c r="G1229" s="197"/>
      <c r="H1229" s="214"/>
      <c r="I1229" s="324"/>
      <c r="J1229" s="327"/>
      <c r="K1229" s="330"/>
      <c r="L1229" s="241"/>
      <c r="M1229" s="242"/>
      <c r="N1229" s="242"/>
      <c r="O1229" s="243"/>
      <c r="P1229" s="116">
        <v>4</v>
      </c>
      <c r="Q1229" s="116">
        <v>5</v>
      </c>
      <c r="R1229" s="116">
        <v>4</v>
      </c>
      <c r="S1229" s="116">
        <v>5</v>
      </c>
      <c r="T1229" s="234"/>
      <c r="U1229" s="235"/>
      <c r="V1229" s="228" t="s">
        <v>10</v>
      </c>
      <c r="W1229" s="157">
        <v>2</v>
      </c>
      <c r="X1229" s="89"/>
      <c r="Y1229" s="71"/>
      <c r="Z1229" s="71"/>
      <c r="AA1229" s="94"/>
      <c r="AB1229" s="37"/>
      <c r="AC1229" s="73"/>
      <c r="AD1229" s="319"/>
      <c r="AE1229" s="319"/>
      <c r="AF1229" s="319"/>
      <c r="AG1229" s="320"/>
      <c r="AH1229" s="172" t="s">
        <v>15</v>
      </c>
    </row>
    <row r="1230" spans="1:34" ht="6" customHeight="1" thickBot="1">
      <c r="A1230" s="192"/>
      <c r="B1230" s="324"/>
      <c r="C1230" s="327"/>
      <c r="D1230" s="330"/>
      <c r="E1230" s="194"/>
      <c r="F1230" s="197"/>
      <c r="G1230" s="197"/>
      <c r="H1230" s="214"/>
      <c r="I1230" s="324"/>
      <c r="J1230" s="327"/>
      <c r="K1230" s="330"/>
      <c r="L1230" s="241"/>
      <c r="M1230" s="242"/>
      <c r="N1230" s="242"/>
      <c r="O1230" s="243"/>
      <c r="P1230" s="116"/>
      <c r="Q1230" s="116"/>
      <c r="R1230" s="116"/>
      <c r="S1230" s="116"/>
      <c r="T1230" s="234"/>
      <c r="U1230" s="235"/>
      <c r="V1230" s="131"/>
      <c r="W1230" s="134"/>
      <c r="X1230" s="89"/>
      <c r="Y1230" s="71"/>
      <c r="Z1230" s="71"/>
      <c r="AA1230" s="94"/>
      <c r="AB1230" s="37"/>
      <c r="AC1230" s="73"/>
      <c r="AD1230" s="319"/>
      <c r="AE1230" s="319"/>
      <c r="AF1230" s="319"/>
      <c r="AG1230" s="320"/>
      <c r="AH1230" s="173"/>
    </row>
    <row r="1231" spans="1:34" ht="6" customHeight="1" thickBot="1">
      <c r="A1231" s="192"/>
      <c r="B1231" s="324"/>
      <c r="C1231" s="327"/>
      <c r="D1231" s="330"/>
      <c r="E1231" s="194"/>
      <c r="F1231" s="197"/>
      <c r="G1231" s="197"/>
      <c r="H1231" s="214"/>
      <c r="I1231" s="324"/>
      <c r="J1231" s="327"/>
      <c r="K1231" s="330"/>
      <c r="L1231" s="241"/>
      <c r="M1231" s="242"/>
      <c r="N1231" s="242"/>
      <c r="O1231" s="243"/>
      <c r="P1231" s="116"/>
      <c r="Q1231" s="116"/>
      <c r="R1231" s="116"/>
      <c r="S1231" s="116"/>
      <c r="T1231" s="234"/>
      <c r="U1231" s="235"/>
      <c r="V1231" s="131"/>
      <c r="W1231" s="134"/>
      <c r="X1231" s="89"/>
      <c r="Y1231" s="71"/>
      <c r="Z1231" s="71"/>
      <c r="AA1231" s="94"/>
      <c r="AB1231" s="37"/>
      <c r="AC1231" s="73"/>
      <c r="AD1231" s="319"/>
      <c r="AE1231" s="319"/>
      <c r="AF1231" s="319"/>
      <c r="AG1231" s="320"/>
      <c r="AH1231" s="173"/>
    </row>
    <row r="1232" spans="1:34" ht="6" customHeight="1" thickBot="1">
      <c r="A1232" s="192"/>
      <c r="B1232" s="325"/>
      <c r="C1232" s="328"/>
      <c r="D1232" s="331"/>
      <c r="E1232" s="195"/>
      <c r="F1232" s="198"/>
      <c r="G1232" s="198"/>
      <c r="H1232" s="215"/>
      <c r="I1232" s="325"/>
      <c r="J1232" s="328"/>
      <c r="K1232" s="331"/>
      <c r="L1232" s="244"/>
      <c r="M1232" s="245"/>
      <c r="N1232" s="245"/>
      <c r="O1232" s="246"/>
      <c r="P1232" s="212"/>
      <c r="Q1232" s="212"/>
      <c r="R1232" s="212"/>
      <c r="S1232" s="212"/>
      <c r="T1232" s="236"/>
      <c r="U1232" s="237"/>
      <c r="V1232" s="229"/>
      <c r="W1232" s="158"/>
      <c r="X1232" s="90"/>
      <c r="Y1232" s="72"/>
      <c r="Z1232" s="72"/>
      <c r="AA1232" s="97"/>
      <c r="AB1232" s="43"/>
      <c r="AC1232" s="74"/>
      <c r="AD1232" s="321"/>
      <c r="AE1232" s="321"/>
      <c r="AF1232" s="321"/>
      <c r="AG1232" s="322"/>
      <c r="AH1232" s="174"/>
    </row>
    <row r="1233" spans="1:34" ht="6" customHeight="1" thickBot="1">
      <c r="A1233" s="249">
        <v>66</v>
      </c>
      <c r="B1233" s="293" t="str">
        <f>IF(VLOOKUP(A1233,入力シート❷!A:B,2,FALSE)="ハイパーコース","ハイパー","")</f>
        <v/>
      </c>
      <c r="C1233" s="296" t="str">
        <f>IF(VLOOKUP(A1233,入力シート❷!A:B,2,FALSE)="アドバンストコース","アドバンスト","")</f>
        <v/>
      </c>
      <c r="D1233" s="299" t="str">
        <f>IF(VLOOKUP(A1233,入力シート❷!A:B,2,FALSE)="アグレッシブコース","アグレッシブ","")</f>
        <v/>
      </c>
      <c r="E1233" s="250" t="str">
        <f>IF(VLOOKUP(A1233,入力シート❷!A:C,3,FALSE)="A推薦(単願)","A推薦","")</f>
        <v/>
      </c>
      <c r="F1233" s="253" t="str">
        <f>IF(VLOOKUP(A1233,入力シート❷!A:C,3,FALSE)="B推薦(併願)","B推薦","")</f>
        <v/>
      </c>
      <c r="G1233" s="253" t="str">
        <f>IF(VLOOKUP(A1233,入力シート❷!A:C,3,FALSE)="C推薦(第一志望)","C推薦","")</f>
        <v/>
      </c>
      <c r="H1233" s="256" t="str">
        <f>IF(VLOOKUP(A1233,入力シート❷!A:C,3,FALSE)="併願優遇","併願優遇","")</f>
        <v/>
      </c>
      <c r="I1233" s="293" t="str">
        <f>IF(VLOOKUP(A1233,入力シート❷!A:D,4,FALSE)="学業特待Ⅰ","学業特待Ⅰ","")</f>
        <v/>
      </c>
      <c r="J1233" s="296" t="str">
        <f>IF(VLOOKUP(A1233,入力シート❷!A:D,4,FALSE)="学業特待Ⅱ","学業特待Ⅱ","")</f>
        <v/>
      </c>
      <c r="K1233" s="299" t="str">
        <f>IF(VLOOKUP(A1233,入力シート❷!A:D,4,FALSE)="学業特待Ⅲ","学業特待Ⅲ","")</f>
        <v/>
      </c>
      <c r="L1233" s="277" t="str">
        <f>IF(OR(VLOOKUP(A1233,入力シート❷!A:I,7,FALSE)="",VLOOKUP(A1233,入力シート❷!A:I,8,FALSE)=""),"入力シート❷に入力してください",VLOOKUP(A1233,入力シート❷!A:I,7,FALSE)&amp;"　"&amp;VLOOKUP(A1233,入力シート❷!A:I,8,FALSE))</f>
        <v>入力シート❷に入力してください</v>
      </c>
      <c r="M1233" s="278"/>
      <c r="N1233" s="268" t="str">
        <f>IF(VLOOKUP(A1233,入力シート❷!A:I,9,FALSE)="","",IF(VLOOKUP(A1233,入力シート❷!A:I,9,FALSE)="女","",VLOOKUP(A1233,入力シート❷!A:I,9,FALSE)))</f>
        <v/>
      </c>
      <c r="O1233" s="271" t="str">
        <f>IF(VLOOKUP(A1233,入力シート❷!A:I,9,FALSE)="","",IF(VLOOKUP(A1233,入力シート❷!A:I,9,FALSE)="男","",VLOOKUP(A1233,入力シート❷!A:I,9,FALSE)))</f>
        <v/>
      </c>
      <c r="P1233" s="159" t="s">
        <v>0</v>
      </c>
      <c r="Q1233" s="159" t="s">
        <v>1</v>
      </c>
      <c r="R1233" s="159" t="s">
        <v>2</v>
      </c>
      <c r="S1233" s="159" t="s">
        <v>3</v>
      </c>
      <c r="T1233" s="159" t="s">
        <v>6</v>
      </c>
      <c r="U1233" s="159" t="s">
        <v>7</v>
      </c>
      <c r="V1233" s="153" t="s">
        <v>8</v>
      </c>
      <c r="W1233" s="138" t="str">
        <f>IF(VLOOKUP(A1233,入力シート❷!A:U,19,FALSE)="","",VLOOKUP(A1233,入力シート❷!A:U,19,FALSE))</f>
        <v/>
      </c>
      <c r="X1233" s="87" t="str">
        <f>IF(VLOOKUP(A1233,入力シート❷!A:AF,22,FALSE)="","",VLOOKUP(A1233,入力シート❷!A:AF,22,FALSE))</f>
        <v/>
      </c>
      <c r="Y1233" s="66" t="str">
        <f>IF(VLOOKUP(A1233,入力シート❷!A:AF,23,FALSE)="","",VLOOKUP(A1233,入力シート❷!A:AF,23,FALSE))</f>
        <v/>
      </c>
      <c r="Z1233" s="66" t="str">
        <f>IF(VLOOKUP(A1233,入力シート❷!A:AF,24,FALSE)="","",VLOOKUP(A1233,入力シート❷!A:AF,24,FALSE))</f>
        <v/>
      </c>
      <c r="AA1233" s="66" t="str">
        <f>IF(VLOOKUP(A1233,入力シート❷!A:AF,25,FALSE)="","",VLOOKUP(A1233,入力シート❷!A:AF,25,FALSE))</f>
        <v/>
      </c>
      <c r="AB1233" s="66" t="str">
        <f>IF(VLOOKUP(A1233,入力シート❷!A:AF,26,FALSE)="","",VLOOKUP(A1233,入力シート❷!A:AF,26,FALSE))</f>
        <v/>
      </c>
      <c r="AC1233" s="77" t="str">
        <f>IF(VLOOKUP(A1233,入力シート❷!A:AF,27,FALSE)="","",VLOOKUP(A1233,入力シート❷!A:AF,27,FALSE))</f>
        <v/>
      </c>
      <c r="AD1233" s="81" t="str">
        <f>IF(VLOOKUP(A1233,入力シート❷!A:AG,33,FALSE)="","必要な場合、入力シート❷に入力してください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必要な場合、入力シート❷に入力してください",VLOOKUP(A1233,入力シート❷!A:AG,33,FALSE))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33" s="81"/>
      <c r="AF1233" s="81"/>
      <c r="AG1233" s="82"/>
      <c r="AH1233" s="164" t="s">
        <v>15</v>
      </c>
    </row>
    <row r="1234" spans="1:34" ht="6" customHeight="1" thickBot="1">
      <c r="A1234" s="249"/>
      <c r="B1234" s="294"/>
      <c r="C1234" s="297"/>
      <c r="D1234" s="300"/>
      <c r="E1234" s="251"/>
      <c r="F1234" s="254"/>
      <c r="G1234" s="254"/>
      <c r="H1234" s="257"/>
      <c r="I1234" s="294"/>
      <c r="J1234" s="297"/>
      <c r="K1234" s="300"/>
      <c r="L1234" s="279"/>
      <c r="M1234" s="280"/>
      <c r="N1234" s="269"/>
      <c r="O1234" s="272"/>
      <c r="P1234" s="115"/>
      <c r="Q1234" s="115"/>
      <c r="R1234" s="115"/>
      <c r="S1234" s="115"/>
      <c r="T1234" s="115"/>
      <c r="U1234" s="115"/>
      <c r="V1234" s="124"/>
      <c r="W1234" s="121"/>
      <c r="X1234" s="75"/>
      <c r="Y1234" s="67"/>
      <c r="Z1234" s="67"/>
      <c r="AA1234" s="67"/>
      <c r="AB1234" s="67"/>
      <c r="AC1234" s="78"/>
      <c r="AD1234" s="83"/>
      <c r="AE1234" s="83"/>
      <c r="AF1234" s="83"/>
      <c r="AG1234" s="84"/>
      <c r="AH1234" s="165"/>
    </row>
    <row r="1235" spans="1:34" ht="6" customHeight="1" thickBot="1">
      <c r="A1235" s="249"/>
      <c r="B1235" s="294"/>
      <c r="C1235" s="297"/>
      <c r="D1235" s="300"/>
      <c r="E1235" s="251"/>
      <c r="F1235" s="254"/>
      <c r="G1235" s="254"/>
      <c r="H1235" s="257"/>
      <c r="I1235" s="294"/>
      <c r="J1235" s="297"/>
      <c r="K1235" s="300"/>
      <c r="L1235" s="279"/>
      <c r="M1235" s="280"/>
      <c r="N1235" s="269"/>
      <c r="O1235" s="272"/>
      <c r="P1235" s="107" t="str">
        <f>IF(VLOOKUP(A1233,入力シート❷!A:U,10,FALSE)="","",VLOOKUP(A1233,入力シート❷!A:U,10,FALSE))</f>
        <v/>
      </c>
      <c r="Q1235" s="107" t="str">
        <f>IF(VLOOKUP(A1233,入力シート❷!A:U,11,FALSE)="","",VLOOKUP(A1233,入力シート❷!A:U,11,FALSE))</f>
        <v/>
      </c>
      <c r="R1235" s="107" t="str">
        <f>IF(VLOOKUP(A1233,入力シート❷!A:U,12,FALSE)="","",VLOOKUP(A1233,入力シート❷!A:U,12,FALSE))</f>
        <v/>
      </c>
      <c r="S1235" s="107" t="str">
        <f>IF(VLOOKUP(A1233,入力シート❷!A:U,13,FALSE)="","",VLOOKUP(A1233,入力シート❷!A:U,13,FALSE))</f>
        <v/>
      </c>
      <c r="T1235" s="107" t="str">
        <f>IF(VLOOKUP(A1233,入力シート❷!A:U,18,FALSE)="","",VLOOKUP(A1233,入力シート❷!A:U,18,FALSE))</f>
        <v/>
      </c>
      <c r="U1235" s="107" t="str">
        <f>IF(SUM(P1235:T1235)=0,"",SUM(P1235:T1235))</f>
        <v/>
      </c>
      <c r="V1235" s="124"/>
      <c r="W1235" s="121"/>
      <c r="X1235" s="75"/>
      <c r="Y1235" s="67"/>
      <c r="Z1235" s="67"/>
      <c r="AA1235" s="67"/>
      <c r="AB1235" s="67"/>
      <c r="AC1235" s="78"/>
      <c r="AD1235" s="83"/>
      <c r="AE1235" s="83"/>
      <c r="AF1235" s="83"/>
      <c r="AG1235" s="84"/>
      <c r="AH1235" s="165"/>
    </row>
    <row r="1236" spans="1:34" ht="6" customHeight="1" thickBot="1">
      <c r="A1236" s="249"/>
      <c r="B1236" s="294"/>
      <c r="C1236" s="297"/>
      <c r="D1236" s="300"/>
      <c r="E1236" s="251"/>
      <c r="F1236" s="254"/>
      <c r="G1236" s="254"/>
      <c r="H1236" s="257"/>
      <c r="I1236" s="294"/>
      <c r="J1236" s="297"/>
      <c r="K1236" s="300"/>
      <c r="L1236" s="281"/>
      <c r="M1236" s="282"/>
      <c r="N1236" s="270"/>
      <c r="O1236" s="273"/>
      <c r="P1236" s="107"/>
      <c r="Q1236" s="107"/>
      <c r="R1236" s="107"/>
      <c r="S1236" s="107"/>
      <c r="T1236" s="107"/>
      <c r="U1236" s="107"/>
      <c r="V1236" s="154"/>
      <c r="W1236" s="139"/>
      <c r="X1236" s="75"/>
      <c r="Y1236" s="67"/>
      <c r="Z1236" s="67"/>
      <c r="AA1236" s="67"/>
      <c r="AB1236" s="67"/>
      <c r="AC1236" s="78"/>
      <c r="AD1236" s="83"/>
      <c r="AE1236" s="83"/>
      <c r="AF1236" s="83"/>
      <c r="AG1236" s="84"/>
      <c r="AH1236" s="166"/>
    </row>
    <row r="1237" spans="1:34" ht="6" customHeight="1" thickBot="1">
      <c r="A1237" s="249"/>
      <c r="B1237" s="294"/>
      <c r="C1237" s="297"/>
      <c r="D1237" s="300"/>
      <c r="E1237" s="251"/>
      <c r="F1237" s="254"/>
      <c r="G1237" s="254"/>
      <c r="H1237" s="257"/>
      <c r="I1237" s="294"/>
      <c r="J1237" s="297"/>
      <c r="K1237" s="300"/>
      <c r="L1237" s="259" t="str">
        <f>IF(OR(VLOOKUP(A1233,入力シート❷!A:I,5,FALSE)="",VLOOKUP(A1233,入力シート❷!A:I,6,FALSE)=""),"入力シート❷に入力してください",VLOOKUP(A1233,入力シート❷!A:I,5,FALSE)&amp;"　"&amp;VLOOKUP(A1233,入力シート❷!A:I,6,FALSE))</f>
        <v>入力シート❷に入力してください</v>
      </c>
      <c r="M1237" s="260"/>
      <c r="N1237" s="260"/>
      <c r="O1237" s="261"/>
      <c r="P1237" s="107"/>
      <c r="Q1237" s="107"/>
      <c r="R1237" s="107"/>
      <c r="S1237" s="107"/>
      <c r="T1237" s="107"/>
      <c r="U1237" s="107"/>
      <c r="V1237" s="136" t="s">
        <v>9</v>
      </c>
      <c r="W1237" s="128" t="str">
        <f>IF(VLOOKUP(A1233,入力シート❷!A:U,20,FALSE)="","",VLOOKUP(A1233,入力シート❷!A:U,20,FALSE))</f>
        <v/>
      </c>
      <c r="X1237" s="75"/>
      <c r="Y1237" s="67"/>
      <c r="Z1237" s="67"/>
      <c r="AA1237" s="67"/>
      <c r="AB1237" s="67"/>
      <c r="AC1237" s="78"/>
      <c r="AD1237" s="83"/>
      <c r="AE1237" s="83"/>
      <c r="AF1237" s="83"/>
      <c r="AG1237" s="84"/>
      <c r="AH1237" s="167" t="s">
        <v>15</v>
      </c>
    </row>
    <row r="1238" spans="1:34" ht="6" customHeight="1" thickBot="1">
      <c r="A1238" s="249"/>
      <c r="B1238" s="294"/>
      <c r="C1238" s="297"/>
      <c r="D1238" s="300"/>
      <c r="E1238" s="251"/>
      <c r="F1238" s="254"/>
      <c r="G1238" s="254"/>
      <c r="H1238" s="257"/>
      <c r="I1238" s="294"/>
      <c r="J1238" s="297"/>
      <c r="K1238" s="300"/>
      <c r="L1238" s="262"/>
      <c r="M1238" s="263"/>
      <c r="N1238" s="263"/>
      <c r="O1238" s="264"/>
      <c r="P1238" s="113"/>
      <c r="Q1238" s="113"/>
      <c r="R1238" s="113"/>
      <c r="S1238" s="113"/>
      <c r="T1238" s="113"/>
      <c r="U1238" s="113"/>
      <c r="V1238" s="124"/>
      <c r="W1238" s="121"/>
      <c r="X1238" s="75"/>
      <c r="Y1238" s="67"/>
      <c r="Z1238" s="67"/>
      <c r="AA1238" s="67"/>
      <c r="AB1238" s="67"/>
      <c r="AC1238" s="78"/>
      <c r="AD1238" s="83"/>
      <c r="AE1238" s="83"/>
      <c r="AF1238" s="83"/>
      <c r="AG1238" s="84"/>
      <c r="AH1238" s="165"/>
    </row>
    <row r="1239" spans="1:34" ht="6" customHeight="1" thickBot="1">
      <c r="A1239" s="249"/>
      <c r="B1239" s="294"/>
      <c r="C1239" s="297"/>
      <c r="D1239" s="300"/>
      <c r="E1239" s="251"/>
      <c r="F1239" s="254"/>
      <c r="G1239" s="254"/>
      <c r="H1239" s="257"/>
      <c r="I1239" s="294"/>
      <c r="J1239" s="297"/>
      <c r="K1239" s="300"/>
      <c r="L1239" s="262"/>
      <c r="M1239" s="263"/>
      <c r="N1239" s="263"/>
      <c r="O1239" s="264"/>
      <c r="P1239" s="114" t="s">
        <v>4</v>
      </c>
      <c r="Q1239" s="114" t="s">
        <v>5</v>
      </c>
      <c r="R1239" s="114" t="s">
        <v>11</v>
      </c>
      <c r="S1239" s="114" t="s">
        <v>12</v>
      </c>
      <c r="T1239" s="126" t="s">
        <v>15</v>
      </c>
      <c r="U1239" s="16"/>
      <c r="V1239" s="124"/>
      <c r="W1239" s="121"/>
      <c r="X1239" s="75" t="str">
        <f>IF(VLOOKUP(A1233,入力シート❷!A:AF,28,FALSE)="","",VLOOKUP(A1233,入力シート❷!A:AF,28,FALSE))</f>
        <v/>
      </c>
      <c r="Y1239" s="67" t="str">
        <f>IF(VLOOKUP(A1233,入力シート❷!A:AF,29,FALSE)="","",VLOOKUP(A1233,入力シート❷!A:AF,29,FALSE))</f>
        <v/>
      </c>
      <c r="Z1239" s="67" t="str">
        <f>IF(VLOOKUP(A1233,入力シート❷!A:AF,30,FALSE)="","",VLOOKUP(A1233,入力シート❷!A:AF,30,FALSE))</f>
        <v/>
      </c>
      <c r="AA1239" s="67" t="str">
        <f>IF(VLOOKUP(A1233,入力シート❷!A:AF,31,FALSE)="","",VLOOKUP(A1233,入力シート❷!A:AF,31,FALSE))</f>
        <v/>
      </c>
      <c r="AB1239" s="67" t="str">
        <f>IF(VLOOKUP(A1233,入力シート❷!A:AF,32,FALSE)="","",VLOOKUP(A1233,入力シート❷!A:AF,32,FALSE))</f>
        <v/>
      </c>
      <c r="AC1239" s="69"/>
      <c r="AD1239" s="83"/>
      <c r="AE1239" s="83"/>
      <c r="AF1239" s="83"/>
      <c r="AG1239" s="84"/>
      <c r="AH1239" s="165"/>
    </row>
    <row r="1240" spans="1:34" ht="6" customHeight="1" thickBot="1">
      <c r="A1240" s="249"/>
      <c r="B1240" s="294"/>
      <c r="C1240" s="297"/>
      <c r="D1240" s="300"/>
      <c r="E1240" s="251"/>
      <c r="F1240" s="254"/>
      <c r="G1240" s="254"/>
      <c r="H1240" s="257"/>
      <c r="I1240" s="294"/>
      <c r="J1240" s="297"/>
      <c r="K1240" s="300"/>
      <c r="L1240" s="262"/>
      <c r="M1240" s="263"/>
      <c r="N1240" s="263"/>
      <c r="O1240" s="264"/>
      <c r="P1240" s="115"/>
      <c r="Q1240" s="115"/>
      <c r="R1240" s="115"/>
      <c r="S1240" s="115"/>
      <c r="T1240" s="127"/>
      <c r="U1240" s="17"/>
      <c r="V1240" s="137"/>
      <c r="W1240" s="129"/>
      <c r="X1240" s="75"/>
      <c r="Y1240" s="67"/>
      <c r="Z1240" s="67"/>
      <c r="AA1240" s="67"/>
      <c r="AB1240" s="67"/>
      <c r="AC1240" s="69"/>
      <c r="AD1240" s="83"/>
      <c r="AE1240" s="83"/>
      <c r="AF1240" s="83"/>
      <c r="AG1240" s="84"/>
      <c r="AH1240" s="166"/>
    </row>
    <row r="1241" spans="1:34" ht="6" customHeight="1" thickBot="1">
      <c r="A1241" s="249"/>
      <c r="B1241" s="294"/>
      <c r="C1241" s="297"/>
      <c r="D1241" s="300"/>
      <c r="E1241" s="251"/>
      <c r="F1241" s="254"/>
      <c r="G1241" s="254"/>
      <c r="H1241" s="257"/>
      <c r="I1241" s="294"/>
      <c r="J1241" s="297"/>
      <c r="K1241" s="300"/>
      <c r="L1241" s="262"/>
      <c r="M1241" s="263"/>
      <c r="N1241" s="263"/>
      <c r="O1241" s="264"/>
      <c r="P1241" s="107" t="str">
        <f>IF(VLOOKUP(A1233,入力シート❷!A:U,14,FALSE)="","",VLOOKUP(A1233,入力シート❷!A:U,14,FALSE))</f>
        <v/>
      </c>
      <c r="Q1241" s="107" t="str">
        <f>IF(VLOOKUP(A1233,入力シート❷!A:U,15,FALSE)="","",VLOOKUP(A1233,入力シート❷!A:U,15,FALSE))</f>
        <v/>
      </c>
      <c r="R1241" s="107" t="str">
        <f>IF(VLOOKUP(A1233,入力シート❷!A:U,16,FALSE)="","",VLOOKUP(A1233,入力シート❷!A:U,16,FALSE))</f>
        <v/>
      </c>
      <c r="S1241" s="107" t="str">
        <f>IF(VLOOKUP(A1233,入力シート❷!A:U,17,FALSE)="","",VLOOKUP(A1233,入力シート❷!A:U,17,FALSE))</f>
        <v/>
      </c>
      <c r="T1241" s="127"/>
      <c r="U1241" s="17"/>
      <c r="V1241" s="123" t="s">
        <v>10</v>
      </c>
      <c r="W1241" s="120" t="str">
        <f>IF(VLOOKUP(A1233,入力シート❷!A:U,21,FALSE)="","",VLOOKUP(A1233,入力シート❷!A:U,21,FALSE))</f>
        <v/>
      </c>
      <c r="X1241" s="75"/>
      <c r="Y1241" s="67"/>
      <c r="Z1241" s="67"/>
      <c r="AA1241" s="67"/>
      <c r="AB1241" s="67"/>
      <c r="AC1241" s="69"/>
      <c r="AD1241" s="83"/>
      <c r="AE1241" s="83"/>
      <c r="AF1241" s="83"/>
      <c r="AG1241" s="84"/>
      <c r="AH1241" s="167" t="s">
        <v>15</v>
      </c>
    </row>
    <row r="1242" spans="1:34" ht="6" customHeight="1" thickBot="1">
      <c r="A1242" s="249"/>
      <c r="B1242" s="294"/>
      <c r="C1242" s="297"/>
      <c r="D1242" s="300"/>
      <c r="E1242" s="251"/>
      <c r="F1242" s="254"/>
      <c r="G1242" s="254"/>
      <c r="H1242" s="257"/>
      <c r="I1242" s="294"/>
      <c r="J1242" s="297"/>
      <c r="K1242" s="300"/>
      <c r="L1242" s="262"/>
      <c r="M1242" s="263"/>
      <c r="N1242" s="263"/>
      <c r="O1242" s="264"/>
      <c r="P1242" s="107"/>
      <c r="Q1242" s="107"/>
      <c r="R1242" s="107"/>
      <c r="S1242" s="107"/>
      <c r="T1242" s="111" t="str">
        <f>VLOOKUP(A1233,■■■!A:BN,66)</f>
        <v/>
      </c>
      <c r="U1242" s="118">
        <f>VLOOKUP(A1233,■■■!A:BA,53)</f>
        <v>0</v>
      </c>
      <c r="V1242" s="124"/>
      <c r="W1242" s="121"/>
      <c r="X1242" s="75"/>
      <c r="Y1242" s="67"/>
      <c r="Z1242" s="67"/>
      <c r="AA1242" s="67"/>
      <c r="AB1242" s="67"/>
      <c r="AC1242" s="69"/>
      <c r="AD1242" s="83"/>
      <c r="AE1242" s="83"/>
      <c r="AF1242" s="83"/>
      <c r="AG1242" s="84"/>
      <c r="AH1242" s="165"/>
    </row>
    <row r="1243" spans="1:34" ht="6" customHeight="1" thickBot="1">
      <c r="A1243" s="249"/>
      <c r="B1243" s="294"/>
      <c r="C1243" s="297"/>
      <c r="D1243" s="300"/>
      <c r="E1243" s="251"/>
      <c r="F1243" s="254"/>
      <c r="G1243" s="254"/>
      <c r="H1243" s="257"/>
      <c r="I1243" s="294"/>
      <c r="J1243" s="297"/>
      <c r="K1243" s="300"/>
      <c r="L1243" s="262"/>
      <c r="M1243" s="263"/>
      <c r="N1243" s="263"/>
      <c r="O1243" s="264"/>
      <c r="P1243" s="107"/>
      <c r="Q1243" s="107"/>
      <c r="R1243" s="107"/>
      <c r="S1243" s="107"/>
      <c r="T1243" s="111"/>
      <c r="U1243" s="118"/>
      <c r="V1243" s="124"/>
      <c r="W1243" s="121"/>
      <c r="X1243" s="75"/>
      <c r="Y1243" s="67"/>
      <c r="Z1243" s="67"/>
      <c r="AA1243" s="67"/>
      <c r="AB1243" s="67"/>
      <c r="AC1243" s="69"/>
      <c r="AD1243" s="83"/>
      <c r="AE1243" s="83"/>
      <c r="AF1243" s="83"/>
      <c r="AG1243" s="84"/>
      <c r="AH1243" s="165"/>
    </row>
    <row r="1244" spans="1:34" ht="6" customHeight="1" thickBot="1">
      <c r="A1244" s="249"/>
      <c r="B1244" s="295"/>
      <c r="C1244" s="298"/>
      <c r="D1244" s="301"/>
      <c r="E1244" s="252"/>
      <c r="F1244" s="255"/>
      <c r="G1244" s="255"/>
      <c r="H1244" s="258"/>
      <c r="I1244" s="295"/>
      <c r="J1244" s="298"/>
      <c r="K1244" s="301"/>
      <c r="L1244" s="265"/>
      <c r="M1244" s="266"/>
      <c r="N1244" s="266"/>
      <c r="O1244" s="267"/>
      <c r="P1244" s="108"/>
      <c r="Q1244" s="108"/>
      <c r="R1244" s="108"/>
      <c r="S1244" s="108"/>
      <c r="T1244" s="112"/>
      <c r="U1244" s="119"/>
      <c r="V1244" s="125"/>
      <c r="W1244" s="122"/>
      <c r="X1244" s="76"/>
      <c r="Y1244" s="68"/>
      <c r="Z1244" s="68"/>
      <c r="AA1244" s="68"/>
      <c r="AB1244" s="68"/>
      <c r="AC1244" s="70"/>
      <c r="AD1244" s="85"/>
      <c r="AE1244" s="85"/>
      <c r="AF1244" s="85"/>
      <c r="AG1244" s="86"/>
      <c r="AH1244" s="168"/>
    </row>
    <row r="1245" spans="1:34" ht="6" customHeight="1" thickBot="1">
      <c r="A1245" s="249">
        <v>67</v>
      </c>
      <c r="B1245" s="293" t="str">
        <f>IF(VLOOKUP(A1245,入力シート❷!A:B,2,FALSE)="ハイパーコース","ハイパー","")</f>
        <v/>
      </c>
      <c r="C1245" s="296" t="str">
        <f>IF(VLOOKUP(A1245,入力シート❷!A:B,2,FALSE)="アドバンストコース","アドバンスト","")</f>
        <v/>
      </c>
      <c r="D1245" s="299" t="str">
        <f>IF(VLOOKUP(A1245,入力シート❷!A:B,2,FALSE)="アグレッシブコース","アグレッシブ","")</f>
        <v/>
      </c>
      <c r="E1245" s="250" t="str">
        <f>IF(VLOOKUP(A1245,入力シート❷!A:C,3,FALSE)="A推薦(単願)","A推薦","")</f>
        <v/>
      </c>
      <c r="F1245" s="253" t="str">
        <f>IF(VLOOKUP(A1245,入力シート❷!A:C,3,FALSE)="B推薦(併願)","B推薦","")</f>
        <v/>
      </c>
      <c r="G1245" s="253" t="str">
        <f>IF(VLOOKUP(A1245,入力シート❷!A:C,3,FALSE)="C推薦(第一志望)","C推薦","")</f>
        <v/>
      </c>
      <c r="H1245" s="256" t="str">
        <f>IF(VLOOKUP(A1245,入力シート❷!A:C,3,FALSE)="併願優遇","併願優遇","")</f>
        <v/>
      </c>
      <c r="I1245" s="293" t="str">
        <f>IF(VLOOKUP(A1245,入力シート❷!A:D,4,FALSE)="学業特待Ⅰ","学業特待Ⅰ","")</f>
        <v/>
      </c>
      <c r="J1245" s="296" t="str">
        <f>IF(VLOOKUP(A1245,入力シート❷!A:D,4,FALSE)="学業特待Ⅱ","学業特待Ⅱ","")</f>
        <v/>
      </c>
      <c r="K1245" s="299" t="str">
        <f>IF(VLOOKUP(A1245,入力シート❷!A:D,4,FALSE)="学業特待Ⅲ","学業特待Ⅲ","")</f>
        <v/>
      </c>
      <c r="L1245" s="277" t="str">
        <f>IF(OR(VLOOKUP(A1245,入力シート❷!A:I,7,FALSE)="",VLOOKUP(A1245,入力シート❷!A:I,8,FALSE)=""),"入力シート❷に入力してください",VLOOKUP(A1245,入力シート❷!A:I,7,FALSE)&amp;"　"&amp;VLOOKUP(A1245,入力シート❷!A:I,8,FALSE))</f>
        <v>入力シート❷に入力してください</v>
      </c>
      <c r="M1245" s="278"/>
      <c r="N1245" s="268" t="str">
        <f>IF(VLOOKUP(A1245,入力シート❷!A:I,9,FALSE)="","",IF(VLOOKUP(A1245,入力シート❷!A:I,9,FALSE)="女","",VLOOKUP(A1245,入力シート❷!A:I,9,FALSE)))</f>
        <v/>
      </c>
      <c r="O1245" s="271" t="str">
        <f>IF(VLOOKUP(A1245,入力シート❷!A:I,9,FALSE)="","",IF(VLOOKUP(A1245,入力シート❷!A:I,9,FALSE)="男","",VLOOKUP(A1245,入力シート❷!A:I,9,FALSE)))</f>
        <v/>
      </c>
      <c r="P1245" s="159" t="s">
        <v>0</v>
      </c>
      <c r="Q1245" s="159" t="s">
        <v>1</v>
      </c>
      <c r="R1245" s="159" t="s">
        <v>2</v>
      </c>
      <c r="S1245" s="159" t="s">
        <v>3</v>
      </c>
      <c r="T1245" s="159" t="s">
        <v>6</v>
      </c>
      <c r="U1245" s="159" t="s">
        <v>7</v>
      </c>
      <c r="V1245" s="153" t="s">
        <v>8</v>
      </c>
      <c r="W1245" s="138" t="str">
        <f>IF(VLOOKUP(A1245,入力シート❷!A:U,19,FALSE)="","",VLOOKUP(A1245,入力シート❷!A:U,19,FALSE))</f>
        <v/>
      </c>
      <c r="X1245" s="87" t="str">
        <f>IF(VLOOKUP(A1245,入力シート❷!A:AF,22,FALSE)="","",VLOOKUP(A1245,入力シート❷!A:AF,22,FALSE))</f>
        <v/>
      </c>
      <c r="Y1245" s="66" t="str">
        <f>IF(VLOOKUP(A1245,入力シート❷!A:AF,23,FALSE)="","",VLOOKUP(A1245,入力シート❷!A:AF,23,FALSE))</f>
        <v/>
      </c>
      <c r="Z1245" s="66" t="str">
        <f>IF(VLOOKUP(A1245,入力シート❷!A:AF,24,FALSE)="","",VLOOKUP(A1245,入力シート❷!A:AF,24,FALSE))</f>
        <v/>
      </c>
      <c r="AA1245" s="66" t="str">
        <f>IF(VLOOKUP(A1245,入力シート❷!A:AF,25,FALSE)="","",VLOOKUP(A1245,入力シート❷!A:AF,25,FALSE))</f>
        <v/>
      </c>
      <c r="AB1245" s="66" t="str">
        <f>IF(VLOOKUP(A1245,入力シート❷!A:AF,26,FALSE)="","",VLOOKUP(A1245,入力シート❷!A:AF,26,FALSE))</f>
        <v/>
      </c>
      <c r="AC1245" s="77" t="str">
        <f>IF(VLOOKUP(A1245,入力シート❷!A:AF,27,FALSE)="","",VLOOKUP(A1245,入力シート❷!A:AF,27,FALSE))</f>
        <v/>
      </c>
      <c r="AD1245" s="81" t="str">
        <f>IF(VLOOKUP(A1245,入力シート❷!A:AG,33,FALSE)="","必要な場合、入力シート❷に入力してください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必要な場合、入力シート❷に入力してください",VLOOKUP(A1245,入力シート❷!A:AG,33,FALSE))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45" s="81"/>
      <c r="AF1245" s="81"/>
      <c r="AG1245" s="82"/>
      <c r="AH1245" s="164" t="s">
        <v>15</v>
      </c>
    </row>
    <row r="1246" spans="1:34" ht="6" customHeight="1" thickBot="1">
      <c r="A1246" s="249"/>
      <c r="B1246" s="294"/>
      <c r="C1246" s="297"/>
      <c r="D1246" s="300"/>
      <c r="E1246" s="251"/>
      <c r="F1246" s="254"/>
      <c r="G1246" s="254"/>
      <c r="H1246" s="257"/>
      <c r="I1246" s="294"/>
      <c r="J1246" s="297"/>
      <c r="K1246" s="300"/>
      <c r="L1246" s="279"/>
      <c r="M1246" s="280"/>
      <c r="N1246" s="269"/>
      <c r="O1246" s="272"/>
      <c r="P1246" s="115"/>
      <c r="Q1246" s="115"/>
      <c r="R1246" s="115"/>
      <c r="S1246" s="115"/>
      <c r="T1246" s="115"/>
      <c r="U1246" s="115"/>
      <c r="V1246" s="124"/>
      <c r="W1246" s="121"/>
      <c r="X1246" s="75"/>
      <c r="Y1246" s="67"/>
      <c r="Z1246" s="67"/>
      <c r="AA1246" s="67"/>
      <c r="AB1246" s="67"/>
      <c r="AC1246" s="78"/>
      <c r="AD1246" s="83"/>
      <c r="AE1246" s="83"/>
      <c r="AF1246" s="83"/>
      <c r="AG1246" s="84"/>
      <c r="AH1246" s="165"/>
    </row>
    <row r="1247" spans="1:34" ht="6" customHeight="1" thickBot="1">
      <c r="A1247" s="249"/>
      <c r="B1247" s="294"/>
      <c r="C1247" s="297"/>
      <c r="D1247" s="300"/>
      <c r="E1247" s="251"/>
      <c r="F1247" s="254"/>
      <c r="G1247" s="254"/>
      <c r="H1247" s="257"/>
      <c r="I1247" s="294"/>
      <c r="J1247" s="297"/>
      <c r="K1247" s="300"/>
      <c r="L1247" s="279"/>
      <c r="M1247" s="280"/>
      <c r="N1247" s="269"/>
      <c r="O1247" s="272"/>
      <c r="P1247" s="107" t="str">
        <f>IF(VLOOKUP(A1245,入力シート❷!A:U,10,FALSE)="","",VLOOKUP(A1245,入力シート❷!A:U,10,FALSE))</f>
        <v/>
      </c>
      <c r="Q1247" s="107" t="str">
        <f>IF(VLOOKUP(A1245,入力シート❷!A:U,11,FALSE)="","",VLOOKUP(A1245,入力シート❷!A:U,11,FALSE))</f>
        <v/>
      </c>
      <c r="R1247" s="107" t="str">
        <f>IF(VLOOKUP(A1245,入力シート❷!A:U,12,FALSE)="","",VLOOKUP(A1245,入力シート❷!A:U,12,FALSE))</f>
        <v/>
      </c>
      <c r="S1247" s="107" t="str">
        <f>IF(VLOOKUP(A1245,入力シート❷!A:U,13,FALSE)="","",VLOOKUP(A1245,入力シート❷!A:U,13,FALSE))</f>
        <v/>
      </c>
      <c r="T1247" s="107" t="str">
        <f>IF(VLOOKUP(A1245,入力シート❷!A:U,18,FALSE)="","",VLOOKUP(A1245,入力シート❷!A:U,18,FALSE))</f>
        <v/>
      </c>
      <c r="U1247" s="107" t="str">
        <f>IF(SUM(P1247:T1247)=0,"",SUM(P1247:T1247))</f>
        <v/>
      </c>
      <c r="V1247" s="124"/>
      <c r="W1247" s="121"/>
      <c r="X1247" s="75"/>
      <c r="Y1247" s="67"/>
      <c r="Z1247" s="67"/>
      <c r="AA1247" s="67"/>
      <c r="AB1247" s="67"/>
      <c r="AC1247" s="78"/>
      <c r="AD1247" s="83"/>
      <c r="AE1247" s="83"/>
      <c r="AF1247" s="83"/>
      <c r="AG1247" s="84"/>
      <c r="AH1247" s="165"/>
    </row>
    <row r="1248" spans="1:34" ht="6" customHeight="1" thickBot="1">
      <c r="A1248" s="249"/>
      <c r="B1248" s="294"/>
      <c r="C1248" s="297"/>
      <c r="D1248" s="300"/>
      <c r="E1248" s="251"/>
      <c r="F1248" s="254"/>
      <c r="G1248" s="254"/>
      <c r="H1248" s="257"/>
      <c r="I1248" s="294"/>
      <c r="J1248" s="297"/>
      <c r="K1248" s="300"/>
      <c r="L1248" s="281"/>
      <c r="M1248" s="282"/>
      <c r="N1248" s="270"/>
      <c r="O1248" s="273"/>
      <c r="P1248" s="107"/>
      <c r="Q1248" s="107"/>
      <c r="R1248" s="107"/>
      <c r="S1248" s="107"/>
      <c r="T1248" s="107"/>
      <c r="U1248" s="107"/>
      <c r="V1248" s="154"/>
      <c r="W1248" s="139"/>
      <c r="X1248" s="75"/>
      <c r="Y1248" s="67"/>
      <c r="Z1248" s="67"/>
      <c r="AA1248" s="67"/>
      <c r="AB1248" s="67"/>
      <c r="AC1248" s="78"/>
      <c r="AD1248" s="83"/>
      <c r="AE1248" s="83"/>
      <c r="AF1248" s="83"/>
      <c r="AG1248" s="84"/>
      <c r="AH1248" s="166"/>
    </row>
    <row r="1249" spans="1:34" ht="6" customHeight="1" thickBot="1">
      <c r="A1249" s="249"/>
      <c r="B1249" s="294"/>
      <c r="C1249" s="297"/>
      <c r="D1249" s="300"/>
      <c r="E1249" s="251"/>
      <c r="F1249" s="254"/>
      <c r="G1249" s="254"/>
      <c r="H1249" s="257"/>
      <c r="I1249" s="294"/>
      <c r="J1249" s="297"/>
      <c r="K1249" s="300"/>
      <c r="L1249" s="259" t="str">
        <f>IF(OR(VLOOKUP(A1245,入力シート❷!A:I,5,FALSE)="",VLOOKUP(A1245,入力シート❷!A:I,6,FALSE)=""),"入力シート❷に入力してください",VLOOKUP(A1245,入力シート❷!A:I,5,FALSE)&amp;"　"&amp;VLOOKUP(A1245,入力シート❷!A:I,6,FALSE))</f>
        <v>入力シート❷に入力してください</v>
      </c>
      <c r="M1249" s="260"/>
      <c r="N1249" s="260"/>
      <c r="O1249" s="261"/>
      <c r="P1249" s="107"/>
      <c r="Q1249" s="107"/>
      <c r="R1249" s="107"/>
      <c r="S1249" s="107"/>
      <c r="T1249" s="107"/>
      <c r="U1249" s="107"/>
      <c r="V1249" s="136" t="s">
        <v>9</v>
      </c>
      <c r="W1249" s="128" t="str">
        <f>IF(VLOOKUP(A1245,入力シート❷!A:U,20,FALSE)="","",VLOOKUP(A1245,入力シート❷!A:U,20,FALSE))</f>
        <v/>
      </c>
      <c r="X1249" s="75"/>
      <c r="Y1249" s="67"/>
      <c r="Z1249" s="67"/>
      <c r="AA1249" s="67"/>
      <c r="AB1249" s="67"/>
      <c r="AC1249" s="78"/>
      <c r="AD1249" s="83"/>
      <c r="AE1249" s="83"/>
      <c r="AF1249" s="83"/>
      <c r="AG1249" s="84"/>
      <c r="AH1249" s="167" t="s">
        <v>15</v>
      </c>
    </row>
    <row r="1250" spans="1:34" ht="6" customHeight="1" thickBot="1">
      <c r="A1250" s="249"/>
      <c r="B1250" s="294"/>
      <c r="C1250" s="297"/>
      <c r="D1250" s="300"/>
      <c r="E1250" s="251"/>
      <c r="F1250" s="254"/>
      <c r="G1250" s="254"/>
      <c r="H1250" s="257"/>
      <c r="I1250" s="294"/>
      <c r="J1250" s="297"/>
      <c r="K1250" s="300"/>
      <c r="L1250" s="262"/>
      <c r="M1250" s="263"/>
      <c r="N1250" s="263"/>
      <c r="O1250" s="264"/>
      <c r="P1250" s="113"/>
      <c r="Q1250" s="113"/>
      <c r="R1250" s="113"/>
      <c r="S1250" s="113"/>
      <c r="T1250" s="113"/>
      <c r="U1250" s="113"/>
      <c r="V1250" s="124"/>
      <c r="W1250" s="121"/>
      <c r="X1250" s="75"/>
      <c r="Y1250" s="67"/>
      <c r="Z1250" s="67"/>
      <c r="AA1250" s="67"/>
      <c r="AB1250" s="67"/>
      <c r="AC1250" s="78"/>
      <c r="AD1250" s="83"/>
      <c r="AE1250" s="83"/>
      <c r="AF1250" s="83"/>
      <c r="AG1250" s="84"/>
      <c r="AH1250" s="165"/>
    </row>
    <row r="1251" spans="1:34" ht="6" customHeight="1" thickBot="1">
      <c r="A1251" s="249"/>
      <c r="B1251" s="294"/>
      <c r="C1251" s="297"/>
      <c r="D1251" s="300"/>
      <c r="E1251" s="251"/>
      <c r="F1251" s="254"/>
      <c r="G1251" s="254"/>
      <c r="H1251" s="257"/>
      <c r="I1251" s="294"/>
      <c r="J1251" s="297"/>
      <c r="K1251" s="300"/>
      <c r="L1251" s="262"/>
      <c r="M1251" s="263"/>
      <c r="N1251" s="263"/>
      <c r="O1251" s="264"/>
      <c r="P1251" s="114" t="s">
        <v>4</v>
      </c>
      <c r="Q1251" s="114" t="s">
        <v>5</v>
      </c>
      <c r="R1251" s="114" t="s">
        <v>11</v>
      </c>
      <c r="S1251" s="114" t="s">
        <v>12</v>
      </c>
      <c r="T1251" s="126" t="s">
        <v>15</v>
      </c>
      <c r="U1251" s="16"/>
      <c r="V1251" s="124"/>
      <c r="W1251" s="121"/>
      <c r="X1251" s="75" t="str">
        <f>IF(VLOOKUP(A1245,入力シート❷!A:AF,28,FALSE)="","",VLOOKUP(A1245,入力シート❷!A:AF,28,FALSE))</f>
        <v/>
      </c>
      <c r="Y1251" s="67" t="str">
        <f>IF(VLOOKUP(A1245,入力シート❷!A:AF,29,FALSE)="","",VLOOKUP(A1245,入力シート❷!A:AF,29,FALSE))</f>
        <v/>
      </c>
      <c r="Z1251" s="67" t="str">
        <f>IF(VLOOKUP(A1245,入力シート❷!A:AF,30,FALSE)="","",VLOOKUP(A1245,入力シート❷!A:AF,30,FALSE))</f>
        <v/>
      </c>
      <c r="AA1251" s="67" t="str">
        <f>IF(VLOOKUP(A1245,入力シート❷!A:AF,31,FALSE)="","",VLOOKUP(A1245,入力シート❷!A:AF,31,FALSE))</f>
        <v/>
      </c>
      <c r="AB1251" s="67" t="str">
        <f>IF(VLOOKUP(A1245,入力シート❷!A:AF,32,FALSE)="","",VLOOKUP(A1245,入力シート❷!A:AF,32,FALSE))</f>
        <v/>
      </c>
      <c r="AC1251" s="69"/>
      <c r="AD1251" s="83"/>
      <c r="AE1251" s="83"/>
      <c r="AF1251" s="83"/>
      <c r="AG1251" s="84"/>
      <c r="AH1251" s="165"/>
    </row>
    <row r="1252" spans="1:34" ht="6" customHeight="1" thickBot="1">
      <c r="A1252" s="249"/>
      <c r="B1252" s="294"/>
      <c r="C1252" s="297"/>
      <c r="D1252" s="300"/>
      <c r="E1252" s="251"/>
      <c r="F1252" s="254"/>
      <c r="G1252" s="254"/>
      <c r="H1252" s="257"/>
      <c r="I1252" s="294"/>
      <c r="J1252" s="297"/>
      <c r="K1252" s="300"/>
      <c r="L1252" s="262"/>
      <c r="M1252" s="263"/>
      <c r="N1252" s="263"/>
      <c r="O1252" s="264"/>
      <c r="P1252" s="115"/>
      <c r="Q1252" s="115"/>
      <c r="R1252" s="115"/>
      <c r="S1252" s="115"/>
      <c r="T1252" s="127"/>
      <c r="U1252" s="17"/>
      <c r="V1252" s="137"/>
      <c r="W1252" s="129"/>
      <c r="X1252" s="75"/>
      <c r="Y1252" s="67"/>
      <c r="Z1252" s="67"/>
      <c r="AA1252" s="67"/>
      <c r="AB1252" s="67"/>
      <c r="AC1252" s="69"/>
      <c r="AD1252" s="83"/>
      <c r="AE1252" s="83"/>
      <c r="AF1252" s="83"/>
      <c r="AG1252" s="84"/>
      <c r="AH1252" s="166"/>
    </row>
    <row r="1253" spans="1:34" ht="6" customHeight="1" thickBot="1">
      <c r="A1253" s="249"/>
      <c r="B1253" s="294"/>
      <c r="C1253" s="297"/>
      <c r="D1253" s="300"/>
      <c r="E1253" s="251"/>
      <c r="F1253" s="254"/>
      <c r="G1253" s="254"/>
      <c r="H1253" s="257"/>
      <c r="I1253" s="294"/>
      <c r="J1253" s="297"/>
      <c r="K1253" s="300"/>
      <c r="L1253" s="262"/>
      <c r="M1253" s="263"/>
      <c r="N1253" s="263"/>
      <c r="O1253" s="264"/>
      <c r="P1253" s="107" t="str">
        <f>IF(VLOOKUP(A1245,入力シート❷!A:U,14,FALSE)="","",VLOOKUP(A1245,入力シート❷!A:U,14,FALSE))</f>
        <v/>
      </c>
      <c r="Q1253" s="107" t="str">
        <f>IF(VLOOKUP(A1245,入力シート❷!A:U,15,FALSE)="","",VLOOKUP(A1245,入力シート❷!A:U,15,FALSE))</f>
        <v/>
      </c>
      <c r="R1253" s="107" t="str">
        <f>IF(VLOOKUP(A1245,入力シート❷!A:U,16,FALSE)="","",VLOOKUP(A1245,入力シート❷!A:U,16,FALSE))</f>
        <v/>
      </c>
      <c r="S1253" s="107" t="str">
        <f>IF(VLOOKUP(A1245,入力シート❷!A:U,17,FALSE)="","",VLOOKUP(A1245,入力シート❷!A:U,17,FALSE))</f>
        <v/>
      </c>
      <c r="T1253" s="127"/>
      <c r="U1253" s="17"/>
      <c r="V1253" s="123" t="s">
        <v>10</v>
      </c>
      <c r="W1253" s="120" t="str">
        <f>IF(VLOOKUP(A1245,入力シート❷!A:U,21,FALSE)="","",VLOOKUP(A1245,入力シート❷!A:U,21,FALSE))</f>
        <v/>
      </c>
      <c r="X1253" s="75"/>
      <c r="Y1253" s="67"/>
      <c r="Z1253" s="67"/>
      <c r="AA1253" s="67"/>
      <c r="AB1253" s="67"/>
      <c r="AC1253" s="69"/>
      <c r="AD1253" s="83"/>
      <c r="AE1253" s="83"/>
      <c r="AF1253" s="83"/>
      <c r="AG1253" s="84"/>
      <c r="AH1253" s="167" t="s">
        <v>15</v>
      </c>
    </row>
    <row r="1254" spans="1:34" ht="6" customHeight="1" thickBot="1">
      <c r="A1254" s="249"/>
      <c r="B1254" s="294"/>
      <c r="C1254" s="297"/>
      <c r="D1254" s="300"/>
      <c r="E1254" s="251"/>
      <c r="F1254" s="254"/>
      <c r="G1254" s="254"/>
      <c r="H1254" s="257"/>
      <c r="I1254" s="294"/>
      <c r="J1254" s="297"/>
      <c r="K1254" s="300"/>
      <c r="L1254" s="262"/>
      <c r="M1254" s="263"/>
      <c r="N1254" s="263"/>
      <c r="O1254" s="264"/>
      <c r="P1254" s="107"/>
      <c r="Q1254" s="107"/>
      <c r="R1254" s="107"/>
      <c r="S1254" s="107"/>
      <c r="T1254" s="111" t="str">
        <f>VLOOKUP(A1245,■■■!A:BN,66)</f>
        <v/>
      </c>
      <c r="U1254" s="118">
        <f>VLOOKUP(A1245,■■■!A:BA,53)</f>
        <v>0</v>
      </c>
      <c r="V1254" s="124"/>
      <c r="W1254" s="121"/>
      <c r="X1254" s="75"/>
      <c r="Y1254" s="67"/>
      <c r="Z1254" s="67"/>
      <c r="AA1254" s="67"/>
      <c r="AB1254" s="67"/>
      <c r="AC1254" s="69"/>
      <c r="AD1254" s="83"/>
      <c r="AE1254" s="83"/>
      <c r="AF1254" s="83"/>
      <c r="AG1254" s="84"/>
      <c r="AH1254" s="165"/>
    </row>
    <row r="1255" spans="1:34" ht="6" customHeight="1" thickBot="1">
      <c r="A1255" s="249"/>
      <c r="B1255" s="294"/>
      <c r="C1255" s="297"/>
      <c r="D1255" s="300"/>
      <c r="E1255" s="251"/>
      <c r="F1255" s="254"/>
      <c r="G1255" s="254"/>
      <c r="H1255" s="257"/>
      <c r="I1255" s="294"/>
      <c r="J1255" s="297"/>
      <c r="K1255" s="300"/>
      <c r="L1255" s="262"/>
      <c r="M1255" s="263"/>
      <c r="N1255" s="263"/>
      <c r="O1255" s="264"/>
      <c r="P1255" s="107"/>
      <c r="Q1255" s="107"/>
      <c r="R1255" s="107"/>
      <c r="S1255" s="107"/>
      <c r="T1255" s="111"/>
      <c r="U1255" s="118"/>
      <c r="V1255" s="124"/>
      <c r="W1255" s="121"/>
      <c r="X1255" s="75"/>
      <c r="Y1255" s="67"/>
      <c r="Z1255" s="67"/>
      <c r="AA1255" s="67"/>
      <c r="AB1255" s="67"/>
      <c r="AC1255" s="69"/>
      <c r="AD1255" s="83"/>
      <c r="AE1255" s="83"/>
      <c r="AF1255" s="83"/>
      <c r="AG1255" s="84"/>
      <c r="AH1255" s="165"/>
    </row>
    <row r="1256" spans="1:34" ht="6" customHeight="1" thickBot="1">
      <c r="A1256" s="249"/>
      <c r="B1256" s="295"/>
      <c r="C1256" s="298"/>
      <c r="D1256" s="301"/>
      <c r="E1256" s="252"/>
      <c r="F1256" s="255"/>
      <c r="G1256" s="255"/>
      <c r="H1256" s="258"/>
      <c r="I1256" s="295"/>
      <c r="J1256" s="298"/>
      <c r="K1256" s="301"/>
      <c r="L1256" s="265"/>
      <c r="M1256" s="266"/>
      <c r="N1256" s="266"/>
      <c r="O1256" s="267"/>
      <c r="P1256" s="108"/>
      <c r="Q1256" s="108"/>
      <c r="R1256" s="108"/>
      <c r="S1256" s="108"/>
      <c r="T1256" s="112"/>
      <c r="U1256" s="119"/>
      <c r="V1256" s="125"/>
      <c r="W1256" s="122"/>
      <c r="X1256" s="76"/>
      <c r="Y1256" s="68"/>
      <c r="Z1256" s="68"/>
      <c r="AA1256" s="68"/>
      <c r="AB1256" s="68"/>
      <c r="AC1256" s="70"/>
      <c r="AD1256" s="85"/>
      <c r="AE1256" s="85"/>
      <c r="AF1256" s="85"/>
      <c r="AG1256" s="86"/>
      <c r="AH1256" s="168"/>
    </row>
    <row r="1257" spans="1:34" ht="6" customHeight="1" thickBot="1">
      <c r="A1257" s="249">
        <v>68</v>
      </c>
      <c r="B1257" s="293" t="str">
        <f>IF(VLOOKUP(A1257,入力シート❷!A:B,2,FALSE)="ハイパーコース","ハイパー","")</f>
        <v/>
      </c>
      <c r="C1257" s="296" t="str">
        <f>IF(VLOOKUP(A1257,入力シート❷!A:B,2,FALSE)="アドバンストコース","アドバンスト","")</f>
        <v/>
      </c>
      <c r="D1257" s="299" t="str">
        <f>IF(VLOOKUP(A1257,入力シート❷!A:B,2,FALSE)="アグレッシブコース","アグレッシブ","")</f>
        <v/>
      </c>
      <c r="E1257" s="250" t="str">
        <f>IF(VLOOKUP(A1257,入力シート❷!A:C,3,FALSE)="A推薦(単願)","A推薦","")</f>
        <v/>
      </c>
      <c r="F1257" s="253" t="str">
        <f>IF(VLOOKUP(A1257,入力シート❷!A:C,3,FALSE)="B推薦(併願)","B推薦","")</f>
        <v/>
      </c>
      <c r="G1257" s="253" t="str">
        <f>IF(VLOOKUP(A1257,入力シート❷!A:C,3,FALSE)="C推薦(第一志望)","C推薦","")</f>
        <v/>
      </c>
      <c r="H1257" s="256" t="str">
        <f>IF(VLOOKUP(A1257,入力シート❷!A:C,3,FALSE)="併願優遇","併願優遇","")</f>
        <v/>
      </c>
      <c r="I1257" s="293" t="str">
        <f>IF(VLOOKUP(A1257,入力シート❷!A:D,4,FALSE)="学業特待Ⅰ","学業特待Ⅰ","")</f>
        <v/>
      </c>
      <c r="J1257" s="296" t="str">
        <f>IF(VLOOKUP(A1257,入力シート❷!A:D,4,FALSE)="学業特待Ⅱ","学業特待Ⅱ","")</f>
        <v/>
      </c>
      <c r="K1257" s="299" t="str">
        <f>IF(VLOOKUP(A1257,入力シート❷!A:D,4,FALSE)="学業特待Ⅲ","学業特待Ⅲ","")</f>
        <v/>
      </c>
      <c r="L1257" s="277" t="str">
        <f>IF(OR(VLOOKUP(A1257,入力シート❷!A:I,7,FALSE)="",VLOOKUP(A1257,入力シート❷!A:I,8,FALSE)=""),"入力シート❷に入力してください",VLOOKUP(A1257,入力シート❷!A:I,7,FALSE)&amp;"　"&amp;VLOOKUP(A1257,入力シート❷!A:I,8,FALSE))</f>
        <v>入力シート❷に入力してください</v>
      </c>
      <c r="M1257" s="278"/>
      <c r="N1257" s="268" t="str">
        <f>IF(VLOOKUP(A1257,入力シート❷!A:I,9,FALSE)="","",IF(VLOOKUP(A1257,入力シート❷!A:I,9,FALSE)="女","",VLOOKUP(A1257,入力シート❷!A:I,9,FALSE)))</f>
        <v/>
      </c>
      <c r="O1257" s="271" t="str">
        <f>IF(VLOOKUP(A1257,入力シート❷!A:I,9,FALSE)="","",IF(VLOOKUP(A1257,入力シート❷!A:I,9,FALSE)="男","",VLOOKUP(A1257,入力シート❷!A:I,9,FALSE)))</f>
        <v/>
      </c>
      <c r="P1257" s="159" t="s">
        <v>0</v>
      </c>
      <c r="Q1257" s="159" t="s">
        <v>1</v>
      </c>
      <c r="R1257" s="159" t="s">
        <v>2</v>
      </c>
      <c r="S1257" s="159" t="s">
        <v>3</v>
      </c>
      <c r="T1257" s="159" t="s">
        <v>6</v>
      </c>
      <c r="U1257" s="159" t="s">
        <v>7</v>
      </c>
      <c r="V1257" s="153" t="s">
        <v>8</v>
      </c>
      <c r="W1257" s="138" t="str">
        <f>IF(VLOOKUP(A1257,入力シート❷!A:U,19,FALSE)="","",VLOOKUP(A1257,入力シート❷!A:U,19,FALSE))</f>
        <v/>
      </c>
      <c r="X1257" s="87" t="str">
        <f>IF(VLOOKUP(A1257,入力シート❷!A:AF,22,FALSE)="","",VLOOKUP(A1257,入力シート❷!A:AF,22,FALSE))</f>
        <v/>
      </c>
      <c r="Y1257" s="66" t="str">
        <f>IF(VLOOKUP(A1257,入力シート❷!A:AF,23,FALSE)="","",VLOOKUP(A1257,入力シート❷!A:AF,23,FALSE))</f>
        <v/>
      </c>
      <c r="Z1257" s="66" t="str">
        <f>IF(VLOOKUP(A1257,入力シート❷!A:AF,24,FALSE)="","",VLOOKUP(A1257,入力シート❷!A:AF,24,FALSE))</f>
        <v/>
      </c>
      <c r="AA1257" s="66" t="str">
        <f>IF(VLOOKUP(A1257,入力シート❷!A:AF,25,FALSE)="","",VLOOKUP(A1257,入力シート❷!A:AF,25,FALSE))</f>
        <v/>
      </c>
      <c r="AB1257" s="66" t="str">
        <f>IF(VLOOKUP(A1257,入力シート❷!A:AF,26,FALSE)="","",VLOOKUP(A1257,入力シート❷!A:AF,26,FALSE))</f>
        <v/>
      </c>
      <c r="AC1257" s="77" t="str">
        <f>IF(VLOOKUP(A1257,入力シート❷!A:AF,27,FALSE)="","",VLOOKUP(A1257,入力シート❷!A:AF,27,FALSE))</f>
        <v/>
      </c>
      <c r="AD1257" s="81" t="str">
        <f>IF(VLOOKUP(A1257,入力シート❷!A:AG,33,FALSE)="","必要な場合、入力シート❷に入力してください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必要な場合、入力シート❷に入力してください",VLOOKUP(A1257,入力シート❷!A:AG,33,FALSE))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57" s="81"/>
      <c r="AF1257" s="81"/>
      <c r="AG1257" s="82"/>
      <c r="AH1257" s="164" t="s">
        <v>15</v>
      </c>
    </row>
    <row r="1258" spans="1:34" ht="6" customHeight="1" thickBot="1">
      <c r="A1258" s="249"/>
      <c r="B1258" s="294"/>
      <c r="C1258" s="297"/>
      <c r="D1258" s="300"/>
      <c r="E1258" s="251"/>
      <c r="F1258" s="254"/>
      <c r="G1258" s="254"/>
      <c r="H1258" s="257"/>
      <c r="I1258" s="294"/>
      <c r="J1258" s="297"/>
      <c r="K1258" s="300"/>
      <c r="L1258" s="279"/>
      <c r="M1258" s="280"/>
      <c r="N1258" s="269"/>
      <c r="O1258" s="272"/>
      <c r="P1258" s="115"/>
      <c r="Q1258" s="115"/>
      <c r="R1258" s="115"/>
      <c r="S1258" s="115"/>
      <c r="T1258" s="115"/>
      <c r="U1258" s="115"/>
      <c r="V1258" s="124"/>
      <c r="W1258" s="121"/>
      <c r="X1258" s="75"/>
      <c r="Y1258" s="67"/>
      <c r="Z1258" s="67"/>
      <c r="AA1258" s="67"/>
      <c r="AB1258" s="67"/>
      <c r="AC1258" s="78"/>
      <c r="AD1258" s="83"/>
      <c r="AE1258" s="83"/>
      <c r="AF1258" s="83"/>
      <c r="AG1258" s="84"/>
      <c r="AH1258" s="165"/>
    </row>
    <row r="1259" spans="1:34" ht="6" customHeight="1" thickBot="1">
      <c r="A1259" s="249"/>
      <c r="B1259" s="294"/>
      <c r="C1259" s="297"/>
      <c r="D1259" s="300"/>
      <c r="E1259" s="251"/>
      <c r="F1259" s="254"/>
      <c r="G1259" s="254"/>
      <c r="H1259" s="257"/>
      <c r="I1259" s="294"/>
      <c r="J1259" s="297"/>
      <c r="K1259" s="300"/>
      <c r="L1259" s="279"/>
      <c r="M1259" s="280"/>
      <c r="N1259" s="269"/>
      <c r="O1259" s="272"/>
      <c r="P1259" s="107" t="str">
        <f>IF(VLOOKUP(A1257,入力シート❷!A:U,10,FALSE)="","",VLOOKUP(A1257,入力シート❷!A:U,10,FALSE))</f>
        <v/>
      </c>
      <c r="Q1259" s="107" t="str">
        <f>IF(VLOOKUP(A1257,入力シート❷!A:U,11,FALSE)="","",VLOOKUP(A1257,入力シート❷!A:U,11,FALSE))</f>
        <v/>
      </c>
      <c r="R1259" s="107" t="str">
        <f>IF(VLOOKUP(A1257,入力シート❷!A:U,12,FALSE)="","",VLOOKUP(A1257,入力シート❷!A:U,12,FALSE))</f>
        <v/>
      </c>
      <c r="S1259" s="107" t="str">
        <f>IF(VLOOKUP(A1257,入力シート❷!A:U,13,FALSE)="","",VLOOKUP(A1257,入力シート❷!A:U,13,FALSE))</f>
        <v/>
      </c>
      <c r="T1259" s="107" t="str">
        <f>IF(VLOOKUP(A1257,入力シート❷!A:U,18,FALSE)="","",VLOOKUP(A1257,入力シート❷!A:U,18,FALSE))</f>
        <v/>
      </c>
      <c r="U1259" s="107" t="str">
        <f>IF(SUM(P1259:T1259)=0,"",SUM(P1259:T1259))</f>
        <v/>
      </c>
      <c r="V1259" s="124"/>
      <c r="W1259" s="121"/>
      <c r="X1259" s="75"/>
      <c r="Y1259" s="67"/>
      <c r="Z1259" s="67"/>
      <c r="AA1259" s="67"/>
      <c r="AB1259" s="67"/>
      <c r="AC1259" s="78"/>
      <c r="AD1259" s="83"/>
      <c r="AE1259" s="83"/>
      <c r="AF1259" s="83"/>
      <c r="AG1259" s="84"/>
      <c r="AH1259" s="165"/>
    </row>
    <row r="1260" spans="1:34" ht="6" customHeight="1" thickBot="1">
      <c r="A1260" s="249"/>
      <c r="B1260" s="294"/>
      <c r="C1260" s="297"/>
      <c r="D1260" s="300"/>
      <c r="E1260" s="251"/>
      <c r="F1260" s="254"/>
      <c r="G1260" s="254"/>
      <c r="H1260" s="257"/>
      <c r="I1260" s="294"/>
      <c r="J1260" s="297"/>
      <c r="K1260" s="300"/>
      <c r="L1260" s="281"/>
      <c r="M1260" s="282"/>
      <c r="N1260" s="270"/>
      <c r="O1260" s="273"/>
      <c r="P1260" s="107"/>
      <c r="Q1260" s="107"/>
      <c r="R1260" s="107"/>
      <c r="S1260" s="107"/>
      <c r="T1260" s="107"/>
      <c r="U1260" s="107"/>
      <c r="V1260" s="154"/>
      <c r="W1260" s="139"/>
      <c r="X1260" s="75"/>
      <c r="Y1260" s="67"/>
      <c r="Z1260" s="67"/>
      <c r="AA1260" s="67"/>
      <c r="AB1260" s="67"/>
      <c r="AC1260" s="78"/>
      <c r="AD1260" s="83"/>
      <c r="AE1260" s="83"/>
      <c r="AF1260" s="83"/>
      <c r="AG1260" s="84"/>
      <c r="AH1260" s="166"/>
    </row>
    <row r="1261" spans="1:34" ht="6" customHeight="1" thickBot="1">
      <c r="A1261" s="249"/>
      <c r="B1261" s="294"/>
      <c r="C1261" s="297"/>
      <c r="D1261" s="300"/>
      <c r="E1261" s="251"/>
      <c r="F1261" s="254"/>
      <c r="G1261" s="254"/>
      <c r="H1261" s="257"/>
      <c r="I1261" s="294"/>
      <c r="J1261" s="297"/>
      <c r="K1261" s="300"/>
      <c r="L1261" s="259" t="str">
        <f>IF(OR(VLOOKUP(A1257,入力シート❷!A:I,5,FALSE)="",VLOOKUP(A1257,入力シート❷!A:I,6,FALSE)=""),"入力シート❷に入力してください",VLOOKUP(A1257,入力シート❷!A:I,5,FALSE)&amp;"　"&amp;VLOOKUP(A1257,入力シート❷!A:I,6,FALSE))</f>
        <v>入力シート❷に入力してください</v>
      </c>
      <c r="M1261" s="260"/>
      <c r="N1261" s="260"/>
      <c r="O1261" s="261"/>
      <c r="P1261" s="107"/>
      <c r="Q1261" s="107"/>
      <c r="R1261" s="107"/>
      <c r="S1261" s="107"/>
      <c r="T1261" s="107"/>
      <c r="U1261" s="107"/>
      <c r="V1261" s="136" t="s">
        <v>9</v>
      </c>
      <c r="W1261" s="128" t="str">
        <f>IF(VLOOKUP(A1257,入力シート❷!A:U,20,FALSE)="","",VLOOKUP(A1257,入力シート❷!A:U,20,FALSE))</f>
        <v/>
      </c>
      <c r="X1261" s="75"/>
      <c r="Y1261" s="67"/>
      <c r="Z1261" s="67"/>
      <c r="AA1261" s="67"/>
      <c r="AB1261" s="67"/>
      <c r="AC1261" s="78"/>
      <c r="AD1261" s="83"/>
      <c r="AE1261" s="83"/>
      <c r="AF1261" s="83"/>
      <c r="AG1261" s="84"/>
      <c r="AH1261" s="167" t="s">
        <v>15</v>
      </c>
    </row>
    <row r="1262" spans="1:34" ht="6" customHeight="1" thickBot="1">
      <c r="A1262" s="249"/>
      <c r="B1262" s="294"/>
      <c r="C1262" s="297"/>
      <c r="D1262" s="300"/>
      <c r="E1262" s="251"/>
      <c r="F1262" s="254"/>
      <c r="G1262" s="254"/>
      <c r="H1262" s="257"/>
      <c r="I1262" s="294"/>
      <c r="J1262" s="297"/>
      <c r="K1262" s="300"/>
      <c r="L1262" s="262"/>
      <c r="M1262" s="263"/>
      <c r="N1262" s="263"/>
      <c r="O1262" s="264"/>
      <c r="P1262" s="113"/>
      <c r="Q1262" s="113"/>
      <c r="R1262" s="113"/>
      <c r="S1262" s="113"/>
      <c r="T1262" s="113"/>
      <c r="U1262" s="113"/>
      <c r="V1262" s="124"/>
      <c r="W1262" s="121"/>
      <c r="X1262" s="75"/>
      <c r="Y1262" s="67"/>
      <c r="Z1262" s="67"/>
      <c r="AA1262" s="67"/>
      <c r="AB1262" s="67"/>
      <c r="AC1262" s="78"/>
      <c r="AD1262" s="83"/>
      <c r="AE1262" s="83"/>
      <c r="AF1262" s="83"/>
      <c r="AG1262" s="84"/>
      <c r="AH1262" s="165"/>
    </row>
    <row r="1263" spans="1:34" ht="6" customHeight="1" thickBot="1">
      <c r="A1263" s="249"/>
      <c r="B1263" s="294"/>
      <c r="C1263" s="297"/>
      <c r="D1263" s="300"/>
      <c r="E1263" s="251"/>
      <c r="F1263" s="254"/>
      <c r="G1263" s="254"/>
      <c r="H1263" s="257"/>
      <c r="I1263" s="294"/>
      <c r="J1263" s="297"/>
      <c r="K1263" s="300"/>
      <c r="L1263" s="262"/>
      <c r="M1263" s="263"/>
      <c r="N1263" s="263"/>
      <c r="O1263" s="264"/>
      <c r="P1263" s="114" t="s">
        <v>4</v>
      </c>
      <c r="Q1263" s="114" t="s">
        <v>5</v>
      </c>
      <c r="R1263" s="114" t="s">
        <v>11</v>
      </c>
      <c r="S1263" s="114" t="s">
        <v>12</v>
      </c>
      <c r="T1263" s="126" t="s">
        <v>15</v>
      </c>
      <c r="U1263" s="16"/>
      <c r="V1263" s="124"/>
      <c r="W1263" s="121"/>
      <c r="X1263" s="75" t="str">
        <f>IF(VLOOKUP(A1257,入力シート❷!A:AF,28,FALSE)="","",VLOOKUP(A1257,入力シート❷!A:AF,28,FALSE))</f>
        <v/>
      </c>
      <c r="Y1263" s="67" t="str">
        <f>IF(VLOOKUP(A1257,入力シート❷!A:AF,29,FALSE)="","",VLOOKUP(A1257,入力シート❷!A:AF,29,FALSE))</f>
        <v/>
      </c>
      <c r="Z1263" s="67" t="str">
        <f>IF(VLOOKUP(A1257,入力シート❷!A:AF,30,FALSE)="","",VLOOKUP(A1257,入力シート❷!A:AF,30,FALSE))</f>
        <v/>
      </c>
      <c r="AA1263" s="67" t="str">
        <f>IF(VLOOKUP(A1257,入力シート❷!A:AF,31,FALSE)="","",VLOOKUP(A1257,入力シート❷!A:AF,31,FALSE))</f>
        <v/>
      </c>
      <c r="AB1263" s="67" t="str">
        <f>IF(VLOOKUP(A1257,入力シート❷!A:AF,32,FALSE)="","",VLOOKUP(A1257,入力シート❷!A:AF,32,FALSE))</f>
        <v/>
      </c>
      <c r="AC1263" s="69"/>
      <c r="AD1263" s="83"/>
      <c r="AE1263" s="83"/>
      <c r="AF1263" s="83"/>
      <c r="AG1263" s="84"/>
      <c r="AH1263" s="165"/>
    </row>
    <row r="1264" spans="1:34" ht="6" customHeight="1" thickBot="1">
      <c r="A1264" s="249"/>
      <c r="B1264" s="294"/>
      <c r="C1264" s="297"/>
      <c r="D1264" s="300"/>
      <c r="E1264" s="251"/>
      <c r="F1264" s="254"/>
      <c r="G1264" s="254"/>
      <c r="H1264" s="257"/>
      <c r="I1264" s="294"/>
      <c r="J1264" s="297"/>
      <c r="K1264" s="300"/>
      <c r="L1264" s="262"/>
      <c r="M1264" s="263"/>
      <c r="N1264" s="263"/>
      <c r="O1264" s="264"/>
      <c r="P1264" s="115"/>
      <c r="Q1264" s="115"/>
      <c r="R1264" s="115"/>
      <c r="S1264" s="115"/>
      <c r="T1264" s="127"/>
      <c r="U1264" s="17"/>
      <c r="V1264" s="137"/>
      <c r="W1264" s="129"/>
      <c r="X1264" s="75"/>
      <c r="Y1264" s="67"/>
      <c r="Z1264" s="67"/>
      <c r="AA1264" s="67"/>
      <c r="AB1264" s="67"/>
      <c r="AC1264" s="69"/>
      <c r="AD1264" s="83"/>
      <c r="AE1264" s="83"/>
      <c r="AF1264" s="83"/>
      <c r="AG1264" s="84"/>
      <c r="AH1264" s="166"/>
    </row>
    <row r="1265" spans="1:34" ht="6" customHeight="1" thickBot="1">
      <c r="A1265" s="249"/>
      <c r="B1265" s="294"/>
      <c r="C1265" s="297"/>
      <c r="D1265" s="300"/>
      <c r="E1265" s="251"/>
      <c r="F1265" s="254"/>
      <c r="G1265" s="254"/>
      <c r="H1265" s="257"/>
      <c r="I1265" s="294"/>
      <c r="J1265" s="297"/>
      <c r="K1265" s="300"/>
      <c r="L1265" s="262"/>
      <c r="M1265" s="263"/>
      <c r="N1265" s="263"/>
      <c r="O1265" s="264"/>
      <c r="P1265" s="107" t="str">
        <f>IF(VLOOKUP(A1257,入力シート❷!A:U,14,FALSE)="","",VLOOKUP(A1257,入力シート❷!A:U,14,FALSE))</f>
        <v/>
      </c>
      <c r="Q1265" s="107" t="str">
        <f>IF(VLOOKUP(A1257,入力シート❷!A:U,15,FALSE)="","",VLOOKUP(A1257,入力シート❷!A:U,15,FALSE))</f>
        <v/>
      </c>
      <c r="R1265" s="107" t="str">
        <f>IF(VLOOKUP(A1257,入力シート❷!A:U,16,FALSE)="","",VLOOKUP(A1257,入力シート❷!A:U,16,FALSE))</f>
        <v/>
      </c>
      <c r="S1265" s="107" t="str">
        <f>IF(VLOOKUP(A1257,入力シート❷!A:U,17,FALSE)="","",VLOOKUP(A1257,入力シート❷!A:U,17,FALSE))</f>
        <v/>
      </c>
      <c r="T1265" s="127"/>
      <c r="U1265" s="17"/>
      <c r="V1265" s="123" t="s">
        <v>10</v>
      </c>
      <c r="W1265" s="120" t="str">
        <f>IF(VLOOKUP(A1257,入力シート❷!A:U,21,FALSE)="","",VLOOKUP(A1257,入力シート❷!A:U,21,FALSE))</f>
        <v/>
      </c>
      <c r="X1265" s="75"/>
      <c r="Y1265" s="67"/>
      <c r="Z1265" s="67"/>
      <c r="AA1265" s="67"/>
      <c r="AB1265" s="67"/>
      <c r="AC1265" s="69"/>
      <c r="AD1265" s="83"/>
      <c r="AE1265" s="83"/>
      <c r="AF1265" s="83"/>
      <c r="AG1265" s="84"/>
      <c r="AH1265" s="167" t="s">
        <v>15</v>
      </c>
    </row>
    <row r="1266" spans="1:34" ht="6" customHeight="1" thickBot="1">
      <c r="A1266" s="249"/>
      <c r="B1266" s="294"/>
      <c r="C1266" s="297"/>
      <c r="D1266" s="300"/>
      <c r="E1266" s="251"/>
      <c r="F1266" s="254"/>
      <c r="G1266" s="254"/>
      <c r="H1266" s="257"/>
      <c r="I1266" s="294"/>
      <c r="J1266" s="297"/>
      <c r="K1266" s="300"/>
      <c r="L1266" s="262"/>
      <c r="M1266" s="263"/>
      <c r="N1266" s="263"/>
      <c r="O1266" s="264"/>
      <c r="P1266" s="107"/>
      <c r="Q1266" s="107"/>
      <c r="R1266" s="107"/>
      <c r="S1266" s="107"/>
      <c r="T1266" s="111" t="str">
        <f>VLOOKUP(A1257,■■■!A:BN,66)</f>
        <v/>
      </c>
      <c r="U1266" s="118">
        <f>VLOOKUP(A1257,■■■!A:BA,53)</f>
        <v>0</v>
      </c>
      <c r="V1266" s="124"/>
      <c r="W1266" s="121"/>
      <c r="X1266" s="75"/>
      <c r="Y1266" s="67"/>
      <c r="Z1266" s="67"/>
      <c r="AA1266" s="67"/>
      <c r="AB1266" s="67"/>
      <c r="AC1266" s="69"/>
      <c r="AD1266" s="83"/>
      <c r="AE1266" s="83"/>
      <c r="AF1266" s="83"/>
      <c r="AG1266" s="84"/>
      <c r="AH1266" s="165"/>
    </row>
    <row r="1267" spans="1:34" ht="6" customHeight="1" thickBot="1">
      <c r="A1267" s="249"/>
      <c r="B1267" s="294"/>
      <c r="C1267" s="297"/>
      <c r="D1267" s="300"/>
      <c r="E1267" s="251"/>
      <c r="F1267" s="254"/>
      <c r="G1267" s="254"/>
      <c r="H1267" s="257"/>
      <c r="I1267" s="294"/>
      <c r="J1267" s="297"/>
      <c r="K1267" s="300"/>
      <c r="L1267" s="262"/>
      <c r="M1267" s="263"/>
      <c r="N1267" s="263"/>
      <c r="O1267" s="264"/>
      <c r="P1267" s="107"/>
      <c r="Q1267" s="107"/>
      <c r="R1267" s="107"/>
      <c r="S1267" s="107"/>
      <c r="T1267" s="111"/>
      <c r="U1267" s="118"/>
      <c r="V1267" s="124"/>
      <c r="W1267" s="121"/>
      <c r="X1267" s="75"/>
      <c r="Y1267" s="67"/>
      <c r="Z1267" s="67"/>
      <c r="AA1267" s="67"/>
      <c r="AB1267" s="67"/>
      <c r="AC1267" s="69"/>
      <c r="AD1267" s="83"/>
      <c r="AE1267" s="83"/>
      <c r="AF1267" s="83"/>
      <c r="AG1267" s="84"/>
      <c r="AH1267" s="165"/>
    </row>
    <row r="1268" spans="1:34" ht="6" customHeight="1" thickBot="1">
      <c r="A1268" s="249"/>
      <c r="B1268" s="295"/>
      <c r="C1268" s="298"/>
      <c r="D1268" s="301"/>
      <c r="E1268" s="252"/>
      <c r="F1268" s="255"/>
      <c r="G1268" s="255"/>
      <c r="H1268" s="258"/>
      <c r="I1268" s="295"/>
      <c r="J1268" s="298"/>
      <c r="K1268" s="301"/>
      <c r="L1268" s="265"/>
      <c r="M1268" s="266"/>
      <c r="N1268" s="266"/>
      <c r="O1268" s="267"/>
      <c r="P1268" s="108"/>
      <c r="Q1268" s="108"/>
      <c r="R1268" s="108"/>
      <c r="S1268" s="108"/>
      <c r="T1268" s="112"/>
      <c r="U1268" s="119"/>
      <c r="V1268" s="125"/>
      <c r="W1268" s="122"/>
      <c r="X1268" s="76"/>
      <c r="Y1268" s="68"/>
      <c r="Z1268" s="68"/>
      <c r="AA1268" s="68"/>
      <c r="AB1268" s="68"/>
      <c r="AC1268" s="70"/>
      <c r="AD1268" s="85"/>
      <c r="AE1268" s="85"/>
      <c r="AF1268" s="85"/>
      <c r="AG1268" s="86"/>
      <c r="AH1268" s="168"/>
    </row>
    <row r="1269" spans="1:34" ht="6" customHeight="1" thickBot="1">
      <c r="A1269" s="249">
        <v>69</v>
      </c>
      <c r="B1269" s="293" t="str">
        <f>IF(VLOOKUP(A1269,入力シート❷!A:B,2,FALSE)="ハイパーコース","ハイパー","")</f>
        <v/>
      </c>
      <c r="C1269" s="296" t="str">
        <f>IF(VLOOKUP(A1269,入力シート❷!A:B,2,FALSE)="アドバンストコース","アドバンスト","")</f>
        <v/>
      </c>
      <c r="D1269" s="299" t="str">
        <f>IF(VLOOKUP(A1269,入力シート❷!A:B,2,FALSE)="アグレッシブコース","アグレッシブ","")</f>
        <v/>
      </c>
      <c r="E1269" s="250" t="str">
        <f>IF(VLOOKUP(A1269,入力シート❷!A:C,3,FALSE)="A推薦(単願)","A推薦","")</f>
        <v/>
      </c>
      <c r="F1269" s="253" t="str">
        <f>IF(VLOOKUP(A1269,入力シート❷!A:C,3,FALSE)="B推薦(併願)","B推薦","")</f>
        <v/>
      </c>
      <c r="G1269" s="253" t="str">
        <f>IF(VLOOKUP(A1269,入力シート❷!A:C,3,FALSE)="C推薦(第一志望)","C推薦","")</f>
        <v/>
      </c>
      <c r="H1269" s="256" t="str">
        <f>IF(VLOOKUP(A1269,入力シート❷!A:C,3,FALSE)="併願優遇","併願優遇","")</f>
        <v/>
      </c>
      <c r="I1269" s="293" t="str">
        <f>IF(VLOOKUP(A1269,入力シート❷!A:D,4,FALSE)="学業特待Ⅰ","学業特待Ⅰ","")</f>
        <v/>
      </c>
      <c r="J1269" s="296" t="str">
        <f>IF(VLOOKUP(A1269,入力シート❷!A:D,4,FALSE)="学業特待Ⅱ","学業特待Ⅱ","")</f>
        <v/>
      </c>
      <c r="K1269" s="299" t="str">
        <f>IF(VLOOKUP(A1269,入力シート❷!A:D,4,FALSE)="学業特待Ⅲ","学業特待Ⅲ","")</f>
        <v/>
      </c>
      <c r="L1269" s="277" t="str">
        <f>IF(OR(VLOOKUP(A1269,入力シート❷!A:I,7,FALSE)="",VLOOKUP(A1269,入力シート❷!A:I,8,FALSE)=""),"入力シート❷に入力してください",VLOOKUP(A1269,入力シート❷!A:I,7,FALSE)&amp;"　"&amp;VLOOKUP(A1269,入力シート❷!A:I,8,FALSE))</f>
        <v>入力シート❷に入力してください</v>
      </c>
      <c r="M1269" s="278"/>
      <c r="N1269" s="268" t="str">
        <f>IF(VLOOKUP(A1269,入力シート❷!A:I,9,FALSE)="","",IF(VLOOKUP(A1269,入力シート❷!A:I,9,FALSE)="女","",VLOOKUP(A1269,入力シート❷!A:I,9,FALSE)))</f>
        <v/>
      </c>
      <c r="O1269" s="271" t="str">
        <f>IF(VLOOKUP(A1269,入力シート❷!A:I,9,FALSE)="","",IF(VLOOKUP(A1269,入力シート❷!A:I,9,FALSE)="男","",VLOOKUP(A1269,入力シート❷!A:I,9,FALSE)))</f>
        <v/>
      </c>
      <c r="P1269" s="159" t="s">
        <v>0</v>
      </c>
      <c r="Q1269" s="159" t="s">
        <v>1</v>
      </c>
      <c r="R1269" s="159" t="s">
        <v>2</v>
      </c>
      <c r="S1269" s="159" t="s">
        <v>3</v>
      </c>
      <c r="T1269" s="159" t="s">
        <v>6</v>
      </c>
      <c r="U1269" s="159" t="s">
        <v>7</v>
      </c>
      <c r="V1269" s="153" t="s">
        <v>8</v>
      </c>
      <c r="W1269" s="138" t="str">
        <f>IF(VLOOKUP(A1269,入力シート❷!A:U,19,FALSE)="","",VLOOKUP(A1269,入力シート❷!A:U,19,FALSE))</f>
        <v/>
      </c>
      <c r="X1269" s="87" t="str">
        <f>IF(VLOOKUP(A1269,入力シート❷!A:AF,22,FALSE)="","",VLOOKUP(A1269,入力シート❷!A:AF,22,FALSE))</f>
        <v/>
      </c>
      <c r="Y1269" s="66" t="str">
        <f>IF(VLOOKUP(A1269,入力シート❷!A:AF,23,FALSE)="","",VLOOKUP(A1269,入力シート❷!A:AF,23,FALSE))</f>
        <v/>
      </c>
      <c r="Z1269" s="66" t="str">
        <f>IF(VLOOKUP(A1269,入力シート❷!A:AF,24,FALSE)="","",VLOOKUP(A1269,入力シート❷!A:AF,24,FALSE))</f>
        <v/>
      </c>
      <c r="AA1269" s="66" t="str">
        <f>IF(VLOOKUP(A1269,入力シート❷!A:AF,25,FALSE)="","",VLOOKUP(A1269,入力シート❷!A:AF,25,FALSE))</f>
        <v/>
      </c>
      <c r="AB1269" s="66" t="str">
        <f>IF(VLOOKUP(A1269,入力シート❷!A:AF,26,FALSE)="","",VLOOKUP(A1269,入力シート❷!A:AF,26,FALSE))</f>
        <v/>
      </c>
      <c r="AC1269" s="77" t="str">
        <f>IF(VLOOKUP(A1269,入力シート❷!A:AF,27,FALSE)="","",VLOOKUP(A1269,入力シート❷!A:AF,27,FALSE))</f>
        <v/>
      </c>
      <c r="AD1269" s="81" t="str">
        <f>IF(VLOOKUP(A1269,入力シート❷!A:AG,33,FALSE)="","必要な場合、入力シート❷に入力してください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必要な場合、入力シート❷に入力してください",VLOOKUP(A1269,入力シート❷!A:AG,33,FALSE))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69" s="81"/>
      <c r="AF1269" s="81"/>
      <c r="AG1269" s="82"/>
      <c r="AH1269" s="164" t="s">
        <v>15</v>
      </c>
    </row>
    <row r="1270" spans="1:34" ht="6" customHeight="1" thickBot="1">
      <c r="A1270" s="249"/>
      <c r="B1270" s="294"/>
      <c r="C1270" s="297"/>
      <c r="D1270" s="300"/>
      <c r="E1270" s="251"/>
      <c r="F1270" s="254"/>
      <c r="G1270" s="254"/>
      <c r="H1270" s="257"/>
      <c r="I1270" s="294"/>
      <c r="J1270" s="297"/>
      <c r="K1270" s="300"/>
      <c r="L1270" s="279"/>
      <c r="M1270" s="280"/>
      <c r="N1270" s="269"/>
      <c r="O1270" s="272"/>
      <c r="P1270" s="115"/>
      <c r="Q1270" s="115"/>
      <c r="R1270" s="115"/>
      <c r="S1270" s="115"/>
      <c r="T1270" s="115"/>
      <c r="U1270" s="115"/>
      <c r="V1270" s="124"/>
      <c r="W1270" s="121"/>
      <c r="X1270" s="75"/>
      <c r="Y1270" s="67"/>
      <c r="Z1270" s="67"/>
      <c r="AA1270" s="67"/>
      <c r="AB1270" s="67"/>
      <c r="AC1270" s="78"/>
      <c r="AD1270" s="83"/>
      <c r="AE1270" s="83"/>
      <c r="AF1270" s="83"/>
      <c r="AG1270" s="84"/>
      <c r="AH1270" s="165"/>
    </row>
    <row r="1271" spans="1:34" ht="6" customHeight="1" thickBot="1">
      <c r="A1271" s="249"/>
      <c r="B1271" s="294"/>
      <c r="C1271" s="297"/>
      <c r="D1271" s="300"/>
      <c r="E1271" s="251"/>
      <c r="F1271" s="254"/>
      <c r="G1271" s="254"/>
      <c r="H1271" s="257"/>
      <c r="I1271" s="294"/>
      <c r="J1271" s="297"/>
      <c r="K1271" s="300"/>
      <c r="L1271" s="279"/>
      <c r="M1271" s="280"/>
      <c r="N1271" s="269"/>
      <c r="O1271" s="272"/>
      <c r="P1271" s="107" t="str">
        <f>IF(VLOOKUP(A1269,入力シート❷!A:U,10,FALSE)="","",VLOOKUP(A1269,入力シート❷!A:U,10,FALSE))</f>
        <v/>
      </c>
      <c r="Q1271" s="107" t="str">
        <f>IF(VLOOKUP(A1269,入力シート❷!A:U,11,FALSE)="","",VLOOKUP(A1269,入力シート❷!A:U,11,FALSE))</f>
        <v/>
      </c>
      <c r="R1271" s="107" t="str">
        <f>IF(VLOOKUP(A1269,入力シート❷!A:U,12,FALSE)="","",VLOOKUP(A1269,入力シート❷!A:U,12,FALSE))</f>
        <v/>
      </c>
      <c r="S1271" s="107" t="str">
        <f>IF(VLOOKUP(A1269,入力シート❷!A:U,13,FALSE)="","",VLOOKUP(A1269,入力シート❷!A:U,13,FALSE))</f>
        <v/>
      </c>
      <c r="T1271" s="107" t="str">
        <f>IF(VLOOKUP(A1269,入力シート❷!A:U,18,FALSE)="","",VLOOKUP(A1269,入力シート❷!A:U,18,FALSE))</f>
        <v/>
      </c>
      <c r="U1271" s="107" t="str">
        <f>IF(SUM(P1271:T1271)=0,"",SUM(P1271:T1271))</f>
        <v/>
      </c>
      <c r="V1271" s="124"/>
      <c r="W1271" s="121"/>
      <c r="X1271" s="75"/>
      <c r="Y1271" s="67"/>
      <c r="Z1271" s="67"/>
      <c r="AA1271" s="67"/>
      <c r="AB1271" s="67"/>
      <c r="AC1271" s="78"/>
      <c r="AD1271" s="83"/>
      <c r="AE1271" s="83"/>
      <c r="AF1271" s="83"/>
      <c r="AG1271" s="84"/>
      <c r="AH1271" s="165"/>
    </row>
    <row r="1272" spans="1:34" ht="6" customHeight="1" thickBot="1">
      <c r="A1272" s="249"/>
      <c r="B1272" s="294"/>
      <c r="C1272" s="297"/>
      <c r="D1272" s="300"/>
      <c r="E1272" s="251"/>
      <c r="F1272" s="254"/>
      <c r="G1272" s="254"/>
      <c r="H1272" s="257"/>
      <c r="I1272" s="294"/>
      <c r="J1272" s="297"/>
      <c r="K1272" s="300"/>
      <c r="L1272" s="281"/>
      <c r="M1272" s="282"/>
      <c r="N1272" s="270"/>
      <c r="O1272" s="273"/>
      <c r="P1272" s="107"/>
      <c r="Q1272" s="107"/>
      <c r="R1272" s="107"/>
      <c r="S1272" s="107"/>
      <c r="T1272" s="107"/>
      <c r="U1272" s="107"/>
      <c r="V1272" s="154"/>
      <c r="W1272" s="139"/>
      <c r="X1272" s="75"/>
      <c r="Y1272" s="67"/>
      <c r="Z1272" s="67"/>
      <c r="AA1272" s="67"/>
      <c r="AB1272" s="67"/>
      <c r="AC1272" s="78"/>
      <c r="AD1272" s="83"/>
      <c r="AE1272" s="83"/>
      <c r="AF1272" s="83"/>
      <c r="AG1272" s="84"/>
      <c r="AH1272" s="166"/>
    </row>
    <row r="1273" spans="1:34" ht="6" customHeight="1" thickBot="1">
      <c r="A1273" s="249"/>
      <c r="B1273" s="294"/>
      <c r="C1273" s="297"/>
      <c r="D1273" s="300"/>
      <c r="E1273" s="251"/>
      <c r="F1273" s="254"/>
      <c r="G1273" s="254"/>
      <c r="H1273" s="257"/>
      <c r="I1273" s="294"/>
      <c r="J1273" s="297"/>
      <c r="K1273" s="300"/>
      <c r="L1273" s="259" t="str">
        <f>IF(OR(VLOOKUP(A1269,入力シート❷!A:I,5,FALSE)="",VLOOKUP(A1269,入力シート❷!A:I,6,FALSE)=""),"入力シート❷に入力してください",VLOOKUP(A1269,入力シート❷!A:I,5,FALSE)&amp;"　"&amp;VLOOKUP(A1269,入力シート❷!A:I,6,FALSE))</f>
        <v>入力シート❷に入力してください</v>
      </c>
      <c r="M1273" s="260"/>
      <c r="N1273" s="260"/>
      <c r="O1273" s="261"/>
      <c r="P1273" s="107"/>
      <c r="Q1273" s="107"/>
      <c r="R1273" s="107"/>
      <c r="S1273" s="107"/>
      <c r="T1273" s="107"/>
      <c r="U1273" s="107"/>
      <c r="V1273" s="136" t="s">
        <v>9</v>
      </c>
      <c r="W1273" s="128" t="str">
        <f>IF(VLOOKUP(A1269,入力シート❷!A:U,20,FALSE)="","",VLOOKUP(A1269,入力シート❷!A:U,20,FALSE))</f>
        <v/>
      </c>
      <c r="X1273" s="75"/>
      <c r="Y1273" s="67"/>
      <c r="Z1273" s="67"/>
      <c r="AA1273" s="67"/>
      <c r="AB1273" s="67"/>
      <c r="AC1273" s="78"/>
      <c r="AD1273" s="83"/>
      <c r="AE1273" s="83"/>
      <c r="AF1273" s="83"/>
      <c r="AG1273" s="84"/>
      <c r="AH1273" s="167" t="s">
        <v>15</v>
      </c>
    </row>
    <row r="1274" spans="1:34" ht="6" customHeight="1" thickBot="1">
      <c r="A1274" s="249"/>
      <c r="B1274" s="294"/>
      <c r="C1274" s="297"/>
      <c r="D1274" s="300"/>
      <c r="E1274" s="251"/>
      <c r="F1274" s="254"/>
      <c r="G1274" s="254"/>
      <c r="H1274" s="257"/>
      <c r="I1274" s="294"/>
      <c r="J1274" s="297"/>
      <c r="K1274" s="300"/>
      <c r="L1274" s="262"/>
      <c r="M1274" s="263"/>
      <c r="N1274" s="263"/>
      <c r="O1274" s="264"/>
      <c r="P1274" s="113"/>
      <c r="Q1274" s="113"/>
      <c r="R1274" s="113"/>
      <c r="S1274" s="113"/>
      <c r="T1274" s="113"/>
      <c r="U1274" s="113"/>
      <c r="V1274" s="124"/>
      <c r="W1274" s="121"/>
      <c r="X1274" s="75"/>
      <c r="Y1274" s="67"/>
      <c r="Z1274" s="67"/>
      <c r="AA1274" s="67"/>
      <c r="AB1274" s="67"/>
      <c r="AC1274" s="78"/>
      <c r="AD1274" s="83"/>
      <c r="AE1274" s="83"/>
      <c r="AF1274" s="83"/>
      <c r="AG1274" s="84"/>
      <c r="AH1274" s="165"/>
    </row>
    <row r="1275" spans="1:34" ht="6" customHeight="1" thickBot="1">
      <c r="A1275" s="249"/>
      <c r="B1275" s="294"/>
      <c r="C1275" s="297"/>
      <c r="D1275" s="300"/>
      <c r="E1275" s="251"/>
      <c r="F1275" s="254"/>
      <c r="G1275" s="254"/>
      <c r="H1275" s="257"/>
      <c r="I1275" s="294"/>
      <c r="J1275" s="297"/>
      <c r="K1275" s="300"/>
      <c r="L1275" s="262"/>
      <c r="M1275" s="263"/>
      <c r="N1275" s="263"/>
      <c r="O1275" s="264"/>
      <c r="P1275" s="114" t="s">
        <v>4</v>
      </c>
      <c r="Q1275" s="114" t="s">
        <v>5</v>
      </c>
      <c r="R1275" s="114" t="s">
        <v>11</v>
      </c>
      <c r="S1275" s="114" t="s">
        <v>12</v>
      </c>
      <c r="T1275" s="126" t="s">
        <v>15</v>
      </c>
      <c r="U1275" s="16"/>
      <c r="V1275" s="124"/>
      <c r="W1275" s="121"/>
      <c r="X1275" s="75" t="str">
        <f>IF(VLOOKUP(A1269,入力シート❷!A:AF,28,FALSE)="","",VLOOKUP(A1269,入力シート❷!A:AF,28,FALSE))</f>
        <v/>
      </c>
      <c r="Y1275" s="67" t="str">
        <f>IF(VLOOKUP(A1269,入力シート❷!A:AF,29,FALSE)="","",VLOOKUP(A1269,入力シート❷!A:AF,29,FALSE))</f>
        <v/>
      </c>
      <c r="Z1275" s="67" t="str">
        <f>IF(VLOOKUP(A1269,入力シート❷!A:AF,30,FALSE)="","",VLOOKUP(A1269,入力シート❷!A:AF,30,FALSE))</f>
        <v/>
      </c>
      <c r="AA1275" s="67" t="str">
        <f>IF(VLOOKUP(A1269,入力シート❷!A:AF,31,FALSE)="","",VLOOKUP(A1269,入力シート❷!A:AF,31,FALSE))</f>
        <v/>
      </c>
      <c r="AB1275" s="67" t="str">
        <f>IF(VLOOKUP(A1269,入力シート❷!A:AF,32,FALSE)="","",VLOOKUP(A1269,入力シート❷!A:AF,32,FALSE))</f>
        <v/>
      </c>
      <c r="AC1275" s="69"/>
      <c r="AD1275" s="83"/>
      <c r="AE1275" s="83"/>
      <c r="AF1275" s="83"/>
      <c r="AG1275" s="84"/>
      <c r="AH1275" s="165"/>
    </row>
    <row r="1276" spans="1:34" ht="6" customHeight="1" thickBot="1">
      <c r="A1276" s="249"/>
      <c r="B1276" s="294"/>
      <c r="C1276" s="297"/>
      <c r="D1276" s="300"/>
      <c r="E1276" s="251"/>
      <c r="F1276" s="254"/>
      <c r="G1276" s="254"/>
      <c r="H1276" s="257"/>
      <c r="I1276" s="294"/>
      <c r="J1276" s="297"/>
      <c r="K1276" s="300"/>
      <c r="L1276" s="262"/>
      <c r="M1276" s="263"/>
      <c r="N1276" s="263"/>
      <c r="O1276" s="264"/>
      <c r="P1276" s="115"/>
      <c r="Q1276" s="115"/>
      <c r="R1276" s="115"/>
      <c r="S1276" s="115"/>
      <c r="T1276" s="127"/>
      <c r="U1276" s="17"/>
      <c r="V1276" s="137"/>
      <c r="W1276" s="129"/>
      <c r="X1276" s="75"/>
      <c r="Y1276" s="67"/>
      <c r="Z1276" s="67"/>
      <c r="AA1276" s="67"/>
      <c r="AB1276" s="67"/>
      <c r="AC1276" s="69"/>
      <c r="AD1276" s="83"/>
      <c r="AE1276" s="83"/>
      <c r="AF1276" s="83"/>
      <c r="AG1276" s="84"/>
      <c r="AH1276" s="166"/>
    </row>
    <row r="1277" spans="1:34" ht="6" customHeight="1" thickBot="1">
      <c r="A1277" s="249"/>
      <c r="B1277" s="294"/>
      <c r="C1277" s="297"/>
      <c r="D1277" s="300"/>
      <c r="E1277" s="251"/>
      <c r="F1277" s="254"/>
      <c r="G1277" s="254"/>
      <c r="H1277" s="257"/>
      <c r="I1277" s="294"/>
      <c r="J1277" s="297"/>
      <c r="K1277" s="300"/>
      <c r="L1277" s="262"/>
      <c r="M1277" s="263"/>
      <c r="N1277" s="263"/>
      <c r="O1277" s="264"/>
      <c r="P1277" s="107" t="str">
        <f>IF(VLOOKUP(A1269,入力シート❷!A:U,14,FALSE)="","",VLOOKUP(A1269,入力シート❷!A:U,14,FALSE))</f>
        <v/>
      </c>
      <c r="Q1277" s="107" t="str">
        <f>IF(VLOOKUP(A1269,入力シート❷!A:U,15,FALSE)="","",VLOOKUP(A1269,入力シート❷!A:U,15,FALSE))</f>
        <v/>
      </c>
      <c r="R1277" s="107" t="str">
        <f>IF(VLOOKUP(A1269,入力シート❷!A:U,16,FALSE)="","",VLOOKUP(A1269,入力シート❷!A:U,16,FALSE))</f>
        <v/>
      </c>
      <c r="S1277" s="107" t="str">
        <f>IF(VLOOKUP(A1269,入力シート❷!A:U,17,FALSE)="","",VLOOKUP(A1269,入力シート❷!A:U,17,FALSE))</f>
        <v/>
      </c>
      <c r="T1277" s="127"/>
      <c r="U1277" s="17"/>
      <c r="V1277" s="123" t="s">
        <v>10</v>
      </c>
      <c r="W1277" s="120" t="str">
        <f>IF(VLOOKUP(A1269,入力シート❷!A:U,21,FALSE)="","",VLOOKUP(A1269,入力シート❷!A:U,21,FALSE))</f>
        <v/>
      </c>
      <c r="X1277" s="75"/>
      <c r="Y1277" s="67"/>
      <c r="Z1277" s="67"/>
      <c r="AA1277" s="67"/>
      <c r="AB1277" s="67"/>
      <c r="AC1277" s="69"/>
      <c r="AD1277" s="83"/>
      <c r="AE1277" s="83"/>
      <c r="AF1277" s="83"/>
      <c r="AG1277" s="84"/>
      <c r="AH1277" s="167" t="s">
        <v>15</v>
      </c>
    </row>
    <row r="1278" spans="1:34" ht="6" customHeight="1" thickBot="1">
      <c r="A1278" s="249"/>
      <c r="B1278" s="294"/>
      <c r="C1278" s="297"/>
      <c r="D1278" s="300"/>
      <c r="E1278" s="251"/>
      <c r="F1278" s="254"/>
      <c r="G1278" s="254"/>
      <c r="H1278" s="257"/>
      <c r="I1278" s="294"/>
      <c r="J1278" s="297"/>
      <c r="K1278" s="300"/>
      <c r="L1278" s="262"/>
      <c r="M1278" s="263"/>
      <c r="N1278" s="263"/>
      <c r="O1278" s="264"/>
      <c r="P1278" s="107"/>
      <c r="Q1278" s="107"/>
      <c r="R1278" s="107"/>
      <c r="S1278" s="107"/>
      <c r="T1278" s="111" t="str">
        <f>VLOOKUP(A1269,■■■!A:BN,66)</f>
        <v/>
      </c>
      <c r="U1278" s="118">
        <f>VLOOKUP(A1269,■■■!A:BA,53)</f>
        <v>0</v>
      </c>
      <c r="V1278" s="124"/>
      <c r="W1278" s="121"/>
      <c r="X1278" s="75"/>
      <c r="Y1278" s="67"/>
      <c r="Z1278" s="67"/>
      <c r="AA1278" s="67"/>
      <c r="AB1278" s="67"/>
      <c r="AC1278" s="69"/>
      <c r="AD1278" s="83"/>
      <c r="AE1278" s="83"/>
      <c r="AF1278" s="83"/>
      <c r="AG1278" s="84"/>
      <c r="AH1278" s="165"/>
    </row>
    <row r="1279" spans="1:34" ht="6" customHeight="1" thickBot="1">
      <c r="A1279" s="249"/>
      <c r="B1279" s="294"/>
      <c r="C1279" s="297"/>
      <c r="D1279" s="300"/>
      <c r="E1279" s="251"/>
      <c r="F1279" s="254"/>
      <c r="G1279" s="254"/>
      <c r="H1279" s="257"/>
      <c r="I1279" s="294"/>
      <c r="J1279" s="297"/>
      <c r="K1279" s="300"/>
      <c r="L1279" s="262"/>
      <c r="M1279" s="263"/>
      <c r="N1279" s="263"/>
      <c r="O1279" s="264"/>
      <c r="P1279" s="107"/>
      <c r="Q1279" s="107"/>
      <c r="R1279" s="107"/>
      <c r="S1279" s="107"/>
      <c r="T1279" s="111"/>
      <c r="U1279" s="118"/>
      <c r="V1279" s="124"/>
      <c r="W1279" s="121"/>
      <c r="X1279" s="75"/>
      <c r="Y1279" s="67"/>
      <c r="Z1279" s="67"/>
      <c r="AA1279" s="67"/>
      <c r="AB1279" s="67"/>
      <c r="AC1279" s="69"/>
      <c r="AD1279" s="83"/>
      <c r="AE1279" s="83"/>
      <c r="AF1279" s="83"/>
      <c r="AG1279" s="84"/>
      <c r="AH1279" s="165"/>
    </row>
    <row r="1280" spans="1:34" ht="6" customHeight="1" thickBot="1">
      <c r="A1280" s="249"/>
      <c r="B1280" s="295"/>
      <c r="C1280" s="298"/>
      <c r="D1280" s="301"/>
      <c r="E1280" s="252"/>
      <c r="F1280" s="255"/>
      <c r="G1280" s="255"/>
      <c r="H1280" s="258"/>
      <c r="I1280" s="295"/>
      <c r="J1280" s="298"/>
      <c r="K1280" s="301"/>
      <c r="L1280" s="265"/>
      <c r="M1280" s="266"/>
      <c r="N1280" s="266"/>
      <c r="O1280" s="267"/>
      <c r="P1280" s="108"/>
      <c r="Q1280" s="108"/>
      <c r="R1280" s="108"/>
      <c r="S1280" s="108"/>
      <c r="T1280" s="112"/>
      <c r="U1280" s="119"/>
      <c r="V1280" s="125"/>
      <c r="W1280" s="122"/>
      <c r="X1280" s="76"/>
      <c r="Y1280" s="68"/>
      <c r="Z1280" s="68"/>
      <c r="AA1280" s="68"/>
      <c r="AB1280" s="68"/>
      <c r="AC1280" s="70"/>
      <c r="AD1280" s="85"/>
      <c r="AE1280" s="85"/>
      <c r="AF1280" s="85"/>
      <c r="AG1280" s="86"/>
      <c r="AH1280" s="168"/>
    </row>
    <row r="1281" spans="1:34" ht="6" customHeight="1" thickBot="1">
      <c r="A1281" s="249">
        <v>70</v>
      </c>
      <c r="B1281" s="293" t="str">
        <f>IF(VLOOKUP(A1281,入力シート❷!A:B,2,FALSE)="ハイパーコース","ハイパー","")</f>
        <v/>
      </c>
      <c r="C1281" s="296" t="str">
        <f>IF(VLOOKUP(A1281,入力シート❷!A:B,2,FALSE)="アドバンストコース","アドバンスト","")</f>
        <v/>
      </c>
      <c r="D1281" s="299" t="str">
        <f>IF(VLOOKUP(A1281,入力シート❷!A:B,2,FALSE)="アグレッシブコース","アグレッシブ","")</f>
        <v/>
      </c>
      <c r="E1281" s="250" t="str">
        <f>IF(VLOOKUP(A1281,入力シート❷!A:C,3,FALSE)="A推薦(単願)","A推薦","")</f>
        <v/>
      </c>
      <c r="F1281" s="253" t="str">
        <f>IF(VLOOKUP(A1281,入力シート❷!A:C,3,FALSE)="B推薦(併願)","B推薦","")</f>
        <v/>
      </c>
      <c r="G1281" s="253" t="str">
        <f>IF(VLOOKUP(A1281,入力シート❷!A:C,3,FALSE)="C推薦(第一志望)","C推薦","")</f>
        <v/>
      </c>
      <c r="H1281" s="256" t="str">
        <f>IF(VLOOKUP(A1281,入力シート❷!A:C,3,FALSE)="併願優遇","併願優遇","")</f>
        <v/>
      </c>
      <c r="I1281" s="293" t="str">
        <f>IF(VLOOKUP(A1281,入力シート❷!A:D,4,FALSE)="学業特待Ⅰ","学業特待Ⅰ","")</f>
        <v/>
      </c>
      <c r="J1281" s="296" t="str">
        <f>IF(VLOOKUP(A1281,入力シート❷!A:D,4,FALSE)="学業特待Ⅱ","学業特待Ⅱ","")</f>
        <v/>
      </c>
      <c r="K1281" s="299" t="str">
        <f>IF(VLOOKUP(A1281,入力シート❷!A:D,4,FALSE)="学業特待Ⅲ","学業特待Ⅲ","")</f>
        <v/>
      </c>
      <c r="L1281" s="277" t="str">
        <f>IF(OR(VLOOKUP(A1281,入力シート❷!A:I,7,FALSE)="",VLOOKUP(A1281,入力シート❷!A:I,8,FALSE)=""),"入力シート❷に入力してください",VLOOKUP(A1281,入力シート❷!A:I,7,FALSE)&amp;"　"&amp;VLOOKUP(A1281,入力シート❷!A:I,8,FALSE))</f>
        <v>入力シート❷に入力してください</v>
      </c>
      <c r="M1281" s="278"/>
      <c r="N1281" s="268" t="str">
        <f>IF(VLOOKUP(A1281,入力シート❷!A:I,9,FALSE)="","",IF(VLOOKUP(A1281,入力シート❷!A:I,9,FALSE)="女","",VLOOKUP(A1281,入力シート❷!A:I,9,FALSE)))</f>
        <v/>
      </c>
      <c r="O1281" s="271" t="str">
        <f>IF(VLOOKUP(A1281,入力シート❷!A:I,9,FALSE)="","",IF(VLOOKUP(A1281,入力シート❷!A:I,9,FALSE)="男","",VLOOKUP(A1281,入力シート❷!A:I,9,FALSE)))</f>
        <v/>
      </c>
      <c r="P1281" s="159" t="s">
        <v>0</v>
      </c>
      <c r="Q1281" s="159" t="s">
        <v>1</v>
      </c>
      <c r="R1281" s="159" t="s">
        <v>2</v>
      </c>
      <c r="S1281" s="159" t="s">
        <v>3</v>
      </c>
      <c r="T1281" s="159" t="s">
        <v>6</v>
      </c>
      <c r="U1281" s="159" t="s">
        <v>7</v>
      </c>
      <c r="V1281" s="153" t="s">
        <v>8</v>
      </c>
      <c r="W1281" s="138" t="str">
        <f>IF(VLOOKUP(A1281,入力シート❷!A:U,19,FALSE)="","",VLOOKUP(A1281,入力シート❷!A:U,19,FALSE))</f>
        <v/>
      </c>
      <c r="X1281" s="87" t="str">
        <f>IF(VLOOKUP(A1281,入力シート❷!A:AF,22,FALSE)="","",VLOOKUP(A1281,入力シート❷!A:AF,22,FALSE))</f>
        <v/>
      </c>
      <c r="Y1281" s="66" t="str">
        <f>IF(VLOOKUP(A1281,入力シート❷!A:AF,23,FALSE)="","",VLOOKUP(A1281,入力シート❷!A:AF,23,FALSE))</f>
        <v/>
      </c>
      <c r="Z1281" s="66" t="str">
        <f>IF(VLOOKUP(A1281,入力シート❷!A:AF,24,FALSE)="","",VLOOKUP(A1281,入力シート❷!A:AF,24,FALSE))</f>
        <v/>
      </c>
      <c r="AA1281" s="66" t="str">
        <f>IF(VLOOKUP(A1281,入力シート❷!A:AF,25,FALSE)="","",VLOOKUP(A1281,入力シート❷!A:AF,25,FALSE))</f>
        <v/>
      </c>
      <c r="AB1281" s="66" t="str">
        <f>IF(VLOOKUP(A1281,入力シート❷!A:AF,26,FALSE)="","",VLOOKUP(A1281,入力シート❷!A:AF,26,FALSE))</f>
        <v/>
      </c>
      <c r="AC1281" s="77" t="str">
        <f>IF(VLOOKUP(A1281,入力シート❷!A:AF,27,FALSE)="","",VLOOKUP(A1281,入力シート❷!A:AF,27,FALSE))</f>
        <v/>
      </c>
      <c r="AD1281" s="81" t="str">
        <f>IF(VLOOKUP(A1281,入力シート❷!A:AG,33,FALSE)="","必要な場合、入力シート❷に入力してください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必要な場合、入力シート❷に入力してください",VLOOKUP(A1281,入力シート❷!A:AG,33,FALSE))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281" s="81"/>
      <c r="AF1281" s="81"/>
      <c r="AG1281" s="82"/>
      <c r="AH1281" s="164" t="s">
        <v>15</v>
      </c>
    </row>
    <row r="1282" spans="1:34" ht="6" customHeight="1" thickBot="1">
      <c r="A1282" s="249"/>
      <c r="B1282" s="294"/>
      <c r="C1282" s="297"/>
      <c r="D1282" s="300"/>
      <c r="E1282" s="251"/>
      <c r="F1282" s="254"/>
      <c r="G1282" s="254"/>
      <c r="H1282" s="257"/>
      <c r="I1282" s="294"/>
      <c r="J1282" s="297"/>
      <c r="K1282" s="300"/>
      <c r="L1282" s="279"/>
      <c r="M1282" s="280"/>
      <c r="N1282" s="269"/>
      <c r="O1282" s="272"/>
      <c r="P1282" s="115"/>
      <c r="Q1282" s="115"/>
      <c r="R1282" s="115"/>
      <c r="S1282" s="115"/>
      <c r="T1282" s="115"/>
      <c r="U1282" s="115"/>
      <c r="V1282" s="124"/>
      <c r="W1282" s="121"/>
      <c r="X1282" s="75"/>
      <c r="Y1282" s="67"/>
      <c r="Z1282" s="67"/>
      <c r="AA1282" s="67"/>
      <c r="AB1282" s="67"/>
      <c r="AC1282" s="78"/>
      <c r="AD1282" s="83"/>
      <c r="AE1282" s="83"/>
      <c r="AF1282" s="83"/>
      <c r="AG1282" s="84"/>
      <c r="AH1282" s="165"/>
    </row>
    <row r="1283" spans="1:34" ht="6" customHeight="1" thickBot="1">
      <c r="A1283" s="249"/>
      <c r="B1283" s="294"/>
      <c r="C1283" s="297"/>
      <c r="D1283" s="300"/>
      <c r="E1283" s="251"/>
      <c r="F1283" s="254"/>
      <c r="G1283" s="254"/>
      <c r="H1283" s="257"/>
      <c r="I1283" s="294"/>
      <c r="J1283" s="297"/>
      <c r="K1283" s="300"/>
      <c r="L1283" s="279"/>
      <c r="M1283" s="280"/>
      <c r="N1283" s="269"/>
      <c r="O1283" s="272"/>
      <c r="P1283" s="107" t="str">
        <f>IF(VLOOKUP(A1281,入力シート❷!A:U,10,FALSE)="","",VLOOKUP(A1281,入力シート❷!A:U,10,FALSE))</f>
        <v/>
      </c>
      <c r="Q1283" s="107" t="str">
        <f>IF(VLOOKUP(A1281,入力シート❷!A:U,11,FALSE)="","",VLOOKUP(A1281,入力シート❷!A:U,11,FALSE))</f>
        <v/>
      </c>
      <c r="R1283" s="107" t="str">
        <f>IF(VLOOKUP(A1281,入力シート❷!A:U,12,FALSE)="","",VLOOKUP(A1281,入力シート❷!A:U,12,FALSE))</f>
        <v/>
      </c>
      <c r="S1283" s="107" t="str">
        <f>IF(VLOOKUP(A1281,入力シート❷!A:U,13,FALSE)="","",VLOOKUP(A1281,入力シート❷!A:U,13,FALSE))</f>
        <v/>
      </c>
      <c r="T1283" s="107" t="str">
        <f>IF(VLOOKUP(A1281,入力シート❷!A:U,18,FALSE)="","",VLOOKUP(A1281,入力シート❷!A:U,18,FALSE))</f>
        <v/>
      </c>
      <c r="U1283" s="107" t="str">
        <f>IF(SUM(P1283:T1283)=0,"",SUM(P1283:T1283))</f>
        <v/>
      </c>
      <c r="V1283" s="124"/>
      <c r="W1283" s="121"/>
      <c r="X1283" s="75"/>
      <c r="Y1283" s="67"/>
      <c r="Z1283" s="67"/>
      <c r="AA1283" s="67"/>
      <c r="AB1283" s="67"/>
      <c r="AC1283" s="78"/>
      <c r="AD1283" s="83"/>
      <c r="AE1283" s="83"/>
      <c r="AF1283" s="83"/>
      <c r="AG1283" s="84"/>
      <c r="AH1283" s="165"/>
    </row>
    <row r="1284" spans="1:34" ht="6" customHeight="1" thickBot="1">
      <c r="A1284" s="249"/>
      <c r="B1284" s="294"/>
      <c r="C1284" s="297"/>
      <c r="D1284" s="300"/>
      <c r="E1284" s="251"/>
      <c r="F1284" s="254"/>
      <c r="G1284" s="254"/>
      <c r="H1284" s="257"/>
      <c r="I1284" s="294"/>
      <c r="J1284" s="297"/>
      <c r="K1284" s="300"/>
      <c r="L1284" s="281"/>
      <c r="M1284" s="282"/>
      <c r="N1284" s="270"/>
      <c r="O1284" s="273"/>
      <c r="P1284" s="107"/>
      <c r="Q1284" s="107"/>
      <c r="R1284" s="107"/>
      <c r="S1284" s="107"/>
      <c r="T1284" s="107"/>
      <c r="U1284" s="107"/>
      <c r="V1284" s="154"/>
      <c r="W1284" s="139"/>
      <c r="X1284" s="75"/>
      <c r="Y1284" s="67"/>
      <c r="Z1284" s="67"/>
      <c r="AA1284" s="67"/>
      <c r="AB1284" s="67"/>
      <c r="AC1284" s="78"/>
      <c r="AD1284" s="83"/>
      <c r="AE1284" s="83"/>
      <c r="AF1284" s="83"/>
      <c r="AG1284" s="84"/>
      <c r="AH1284" s="166"/>
    </row>
    <row r="1285" spans="1:34" ht="6" customHeight="1" thickBot="1">
      <c r="A1285" s="249"/>
      <c r="B1285" s="294"/>
      <c r="C1285" s="297"/>
      <c r="D1285" s="300"/>
      <c r="E1285" s="251"/>
      <c r="F1285" s="254"/>
      <c r="G1285" s="254"/>
      <c r="H1285" s="257"/>
      <c r="I1285" s="294"/>
      <c r="J1285" s="297"/>
      <c r="K1285" s="300"/>
      <c r="L1285" s="259" t="str">
        <f>IF(OR(VLOOKUP(A1281,入力シート❷!A:I,5,FALSE)="",VLOOKUP(A1281,入力シート❷!A:I,6,FALSE)=""),"入力シート❷に入力してください",VLOOKUP(A1281,入力シート❷!A:I,5,FALSE)&amp;"　"&amp;VLOOKUP(A1281,入力シート❷!A:I,6,FALSE))</f>
        <v>入力シート❷に入力してください</v>
      </c>
      <c r="M1285" s="260"/>
      <c r="N1285" s="260"/>
      <c r="O1285" s="261"/>
      <c r="P1285" s="107"/>
      <c r="Q1285" s="107"/>
      <c r="R1285" s="107"/>
      <c r="S1285" s="107"/>
      <c r="T1285" s="107"/>
      <c r="U1285" s="107"/>
      <c r="V1285" s="136" t="s">
        <v>9</v>
      </c>
      <c r="W1285" s="128" t="str">
        <f>IF(VLOOKUP(A1281,入力シート❷!A:U,20,FALSE)="","",VLOOKUP(A1281,入力シート❷!A:U,20,FALSE))</f>
        <v/>
      </c>
      <c r="X1285" s="75"/>
      <c r="Y1285" s="67"/>
      <c r="Z1285" s="67"/>
      <c r="AA1285" s="67"/>
      <c r="AB1285" s="67"/>
      <c r="AC1285" s="78"/>
      <c r="AD1285" s="83"/>
      <c r="AE1285" s="83"/>
      <c r="AF1285" s="83"/>
      <c r="AG1285" s="84"/>
      <c r="AH1285" s="167" t="s">
        <v>15</v>
      </c>
    </row>
    <row r="1286" spans="1:34" ht="6" customHeight="1" thickBot="1">
      <c r="A1286" s="249"/>
      <c r="B1286" s="294"/>
      <c r="C1286" s="297"/>
      <c r="D1286" s="300"/>
      <c r="E1286" s="251"/>
      <c r="F1286" s="254"/>
      <c r="G1286" s="254"/>
      <c r="H1286" s="257"/>
      <c r="I1286" s="294"/>
      <c r="J1286" s="297"/>
      <c r="K1286" s="300"/>
      <c r="L1286" s="262"/>
      <c r="M1286" s="263"/>
      <c r="N1286" s="263"/>
      <c r="O1286" s="264"/>
      <c r="P1286" s="113"/>
      <c r="Q1286" s="113"/>
      <c r="R1286" s="113"/>
      <c r="S1286" s="113"/>
      <c r="T1286" s="113"/>
      <c r="U1286" s="113"/>
      <c r="V1286" s="124"/>
      <c r="W1286" s="121"/>
      <c r="X1286" s="75"/>
      <c r="Y1286" s="67"/>
      <c r="Z1286" s="67"/>
      <c r="AA1286" s="67"/>
      <c r="AB1286" s="67"/>
      <c r="AC1286" s="78"/>
      <c r="AD1286" s="83"/>
      <c r="AE1286" s="83"/>
      <c r="AF1286" s="83"/>
      <c r="AG1286" s="84"/>
      <c r="AH1286" s="165"/>
    </row>
    <row r="1287" spans="1:34" ht="6" customHeight="1" thickBot="1">
      <c r="A1287" s="249"/>
      <c r="B1287" s="294"/>
      <c r="C1287" s="297"/>
      <c r="D1287" s="300"/>
      <c r="E1287" s="251"/>
      <c r="F1287" s="254"/>
      <c r="G1287" s="254"/>
      <c r="H1287" s="257"/>
      <c r="I1287" s="294"/>
      <c r="J1287" s="297"/>
      <c r="K1287" s="300"/>
      <c r="L1287" s="262"/>
      <c r="M1287" s="263"/>
      <c r="N1287" s="263"/>
      <c r="O1287" s="264"/>
      <c r="P1287" s="114" t="s">
        <v>4</v>
      </c>
      <c r="Q1287" s="114" t="s">
        <v>5</v>
      </c>
      <c r="R1287" s="114" t="s">
        <v>11</v>
      </c>
      <c r="S1287" s="114" t="s">
        <v>12</v>
      </c>
      <c r="T1287" s="126" t="s">
        <v>15</v>
      </c>
      <c r="U1287" s="16"/>
      <c r="V1287" s="124"/>
      <c r="W1287" s="121"/>
      <c r="X1287" s="75" t="str">
        <f>IF(VLOOKUP(A1281,入力シート❷!A:AF,28,FALSE)="","",VLOOKUP(A1281,入力シート❷!A:AF,28,FALSE))</f>
        <v/>
      </c>
      <c r="Y1287" s="67" t="str">
        <f>IF(VLOOKUP(A1281,入力シート❷!A:AF,29,FALSE)="","",VLOOKUP(A1281,入力シート❷!A:AF,29,FALSE))</f>
        <v/>
      </c>
      <c r="Z1287" s="67" t="str">
        <f>IF(VLOOKUP(A1281,入力シート❷!A:AF,30,FALSE)="","",VLOOKUP(A1281,入力シート❷!A:AF,30,FALSE))</f>
        <v/>
      </c>
      <c r="AA1287" s="67" t="str">
        <f>IF(VLOOKUP(A1281,入力シート❷!A:AF,31,FALSE)="","",VLOOKUP(A1281,入力シート❷!A:AF,31,FALSE))</f>
        <v/>
      </c>
      <c r="AB1287" s="67" t="str">
        <f>IF(VLOOKUP(A1281,入力シート❷!A:AF,32,FALSE)="","",VLOOKUP(A1281,入力シート❷!A:AF,32,FALSE))</f>
        <v/>
      </c>
      <c r="AC1287" s="69"/>
      <c r="AD1287" s="83"/>
      <c r="AE1287" s="83"/>
      <c r="AF1287" s="83"/>
      <c r="AG1287" s="84"/>
      <c r="AH1287" s="165"/>
    </row>
    <row r="1288" spans="1:34" ht="6" customHeight="1" thickBot="1">
      <c r="A1288" s="249"/>
      <c r="B1288" s="294"/>
      <c r="C1288" s="297"/>
      <c r="D1288" s="300"/>
      <c r="E1288" s="251"/>
      <c r="F1288" s="254"/>
      <c r="G1288" s="254"/>
      <c r="H1288" s="257"/>
      <c r="I1288" s="294"/>
      <c r="J1288" s="297"/>
      <c r="K1288" s="300"/>
      <c r="L1288" s="262"/>
      <c r="M1288" s="263"/>
      <c r="N1288" s="263"/>
      <c r="O1288" s="264"/>
      <c r="P1288" s="115"/>
      <c r="Q1288" s="115"/>
      <c r="R1288" s="115"/>
      <c r="S1288" s="115"/>
      <c r="T1288" s="127"/>
      <c r="U1288" s="17"/>
      <c r="V1288" s="137"/>
      <c r="W1288" s="129"/>
      <c r="X1288" s="75"/>
      <c r="Y1288" s="67"/>
      <c r="Z1288" s="67"/>
      <c r="AA1288" s="67"/>
      <c r="AB1288" s="67"/>
      <c r="AC1288" s="69"/>
      <c r="AD1288" s="83"/>
      <c r="AE1288" s="83"/>
      <c r="AF1288" s="83"/>
      <c r="AG1288" s="84"/>
      <c r="AH1288" s="166"/>
    </row>
    <row r="1289" spans="1:34" ht="6" customHeight="1" thickBot="1">
      <c r="A1289" s="249"/>
      <c r="B1289" s="294"/>
      <c r="C1289" s="297"/>
      <c r="D1289" s="300"/>
      <c r="E1289" s="251"/>
      <c r="F1289" s="254"/>
      <c r="G1289" s="254"/>
      <c r="H1289" s="257"/>
      <c r="I1289" s="294"/>
      <c r="J1289" s="297"/>
      <c r="K1289" s="300"/>
      <c r="L1289" s="262"/>
      <c r="M1289" s="263"/>
      <c r="N1289" s="263"/>
      <c r="O1289" s="264"/>
      <c r="P1289" s="107" t="str">
        <f>IF(VLOOKUP(A1281,入力シート❷!A:U,14,FALSE)="","",VLOOKUP(A1281,入力シート❷!A:U,14,FALSE))</f>
        <v/>
      </c>
      <c r="Q1289" s="107" t="str">
        <f>IF(VLOOKUP(A1281,入力シート❷!A:U,15,FALSE)="","",VLOOKUP(A1281,入力シート❷!A:U,15,FALSE))</f>
        <v/>
      </c>
      <c r="R1289" s="107" t="str">
        <f>IF(VLOOKUP(A1281,入力シート❷!A:U,16,FALSE)="","",VLOOKUP(A1281,入力シート❷!A:U,16,FALSE))</f>
        <v/>
      </c>
      <c r="S1289" s="107" t="str">
        <f>IF(VLOOKUP(A1281,入力シート❷!A:U,17,FALSE)="","",VLOOKUP(A1281,入力シート❷!A:U,17,FALSE))</f>
        <v/>
      </c>
      <c r="T1289" s="127"/>
      <c r="U1289" s="17"/>
      <c r="V1289" s="123" t="s">
        <v>10</v>
      </c>
      <c r="W1289" s="120" t="str">
        <f>IF(VLOOKUP(A1281,入力シート❷!A:U,21,FALSE)="","",VLOOKUP(A1281,入力シート❷!A:U,21,FALSE))</f>
        <v/>
      </c>
      <c r="X1289" s="75"/>
      <c r="Y1289" s="67"/>
      <c r="Z1289" s="67"/>
      <c r="AA1289" s="67"/>
      <c r="AB1289" s="67"/>
      <c r="AC1289" s="69"/>
      <c r="AD1289" s="83"/>
      <c r="AE1289" s="83"/>
      <c r="AF1289" s="83"/>
      <c r="AG1289" s="84"/>
      <c r="AH1289" s="167" t="s">
        <v>15</v>
      </c>
    </row>
    <row r="1290" spans="1:34" ht="6" customHeight="1" thickBot="1">
      <c r="A1290" s="249"/>
      <c r="B1290" s="294"/>
      <c r="C1290" s="297"/>
      <c r="D1290" s="300"/>
      <c r="E1290" s="251"/>
      <c r="F1290" s="254"/>
      <c r="G1290" s="254"/>
      <c r="H1290" s="257"/>
      <c r="I1290" s="294"/>
      <c r="J1290" s="297"/>
      <c r="K1290" s="300"/>
      <c r="L1290" s="262"/>
      <c r="M1290" s="263"/>
      <c r="N1290" s="263"/>
      <c r="O1290" s="264"/>
      <c r="P1290" s="107"/>
      <c r="Q1290" s="107"/>
      <c r="R1290" s="107"/>
      <c r="S1290" s="107"/>
      <c r="T1290" s="111" t="str">
        <f>VLOOKUP(A1281,■■■!A:BN,66)</f>
        <v/>
      </c>
      <c r="U1290" s="118">
        <f>VLOOKUP(A1281,■■■!A:BA,53)</f>
        <v>0</v>
      </c>
      <c r="V1290" s="124"/>
      <c r="W1290" s="121"/>
      <c r="X1290" s="75"/>
      <c r="Y1290" s="67"/>
      <c r="Z1290" s="67"/>
      <c r="AA1290" s="67"/>
      <c r="AB1290" s="67"/>
      <c r="AC1290" s="69"/>
      <c r="AD1290" s="83"/>
      <c r="AE1290" s="83"/>
      <c r="AF1290" s="83"/>
      <c r="AG1290" s="84"/>
      <c r="AH1290" s="165"/>
    </row>
    <row r="1291" spans="1:34" ht="6" customHeight="1" thickBot="1">
      <c r="A1291" s="249"/>
      <c r="B1291" s="294"/>
      <c r="C1291" s="297"/>
      <c r="D1291" s="300"/>
      <c r="E1291" s="251"/>
      <c r="F1291" s="254"/>
      <c r="G1291" s="254"/>
      <c r="H1291" s="257"/>
      <c r="I1291" s="294"/>
      <c r="J1291" s="297"/>
      <c r="K1291" s="300"/>
      <c r="L1291" s="262"/>
      <c r="M1291" s="263"/>
      <c r="N1291" s="263"/>
      <c r="O1291" s="264"/>
      <c r="P1291" s="107"/>
      <c r="Q1291" s="107"/>
      <c r="R1291" s="107"/>
      <c r="S1291" s="107"/>
      <c r="T1291" s="111"/>
      <c r="U1291" s="118"/>
      <c r="V1291" s="124"/>
      <c r="W1291" s="121"/>
      <c r="X1291" s="75"/>
      <c r="Y1291" s="67"/>
      <c r="Z1291" s="67"/>
      <c r="AA1291" s="67"/>
      <c r="AB1291" s="67"/>
      <c r="AC1291" s="69"/>
      <c r="AD1291" s="83"/>
      <c r="AE1291" s="83"/>
      <c r="AF1291" s="83"/>
      <c r="AG1291" s="84"/>
      <c r="AH1291" s="165"/>
    </row>
    <row r="1292" spans="1:34" ht="6" customHeight="1" thickBot="1">
      <c r="A1292" s="249"/>
      <c r="B1292" s="295"/>
      <c r="C1292" s="298"/>
      <c r="D1292" s="301"/>
      <c r="E1292" s="252"/>
      <c r="F1292" s="255"/>
      <c r="G1292" s="255"/>
      <c r="H1292" s="258"/>
      <c r="I1292" s="295"/>
      <c r="J1292" s="298"/>
      <c r="K1292" s="301"/>
      <c r="L1292" s="265"/>
      <c r="M1292" s="266"/>
      <c r="N1292" s="266"/>
      <c r="O1292" s="267"/>
      <c r="P1292" s="108"/>
      <c r="Q1292" s="108"/>
      <c r="R1292" s="108"/>
      <c r="S1292" s="108"/>
      <c r="T1292" s="112"/>
      <c r="U1292" s="119"/>
      <c r="V1292" s="125"/>
      <c r="W1292" s="122"/>
      <c r="X1292" s="76"/>
      <c r="Y1292" s="68"/>
      <c r="Z1292" s="68"/>
      <c r="AA1292" s="68"/>
      <c r="AB1292" s="68"/>
      <c r="AC1292" s="70"/>
      <c r="AD1292" s="85"/>
      <c r="AE1292" s="85"/>
      <c r="AF1292" s="85"/>
      <c r="AG1292" s="86"/>
      <c r="AH1292" s="168"/>
    </row>
    <row r="1293" spans="1:34" ht="6" customHeight="1">
      <c r="AF1293" s="291"/>
      <c r="AG1293" s="291"/>
      <c r="AH1293" s="291"/>
    </row>
    <row r="1294" spans="1:34" ht="6" customHeight="1" thickBot="1">
      <c r="A1294" s="332" t="s">
        <v>159</v>
      </c>
      <c r="B1294" s="332"/>
      <c r="C1294" s="332"/>
      <c r="D1294" s="332"/>
      <c r="E1294" s="332"/>
      <c r="F1294" s="332"/>
      <c r="G1294" s="332"/>
      <c r="H1294" s="332"/>
      <c r="I1294" s="332"/>
      <c r="J1294" s="332"/>
      <c r="K1294" s="332"/>
      <c r="L1294" s="290" t="s">
        <v>16</v>
      </c>
      <c r="M1294" s="302" t="str">
        <f>IF(入力シート❶!$B$1="","入力シート❶に入力",入力シート❶!$B$1)</f>
        <v>入力シート❶に入力</v>
      </c>
      <c r="N1294" s="303"/>
      <c r="O1294" s="304"/>
      <c r="P1294" s="141" t="str">
        <f>IF(入力シート❶!$B$2="","入力シート❶に入力",入力シート❶!$B$2)</f>
        <v>入力シート❶に入力</v>
      </c>
      <c r="Q1294" s="142"/>
      <c r="R1294" s="142"/>
      <c r="S1294" s="142"/>
      <c r="T1294" s="142"/>
      <c r="U1294" s="143"/>
      <c r="V1294" s="140" t="s">
        <v>18</v>
      </c>
      <c r="W1294" s="88" t="str">
        <f>IF(入力シート❶!$B$3="","入力シート❶に入力",入力シート❶!$B$3)</f>
        <v>入力シート❶に入力</v>
      </c>
      <c r="X1294" s="88"/>
      <c r="Y1294" s="88"/>
      <c r="Z1294" s="88"/>
      <c r="AA1294" s="88"/>
      <c r="AB1294" s="88"/>
      <c r="AC1294" s="88"/>
      <c r="AD1294" s="88"/>
      <c r="AE1294" s="88"/>
      <c r="AF1294" s="292"/>
      <c r="AG1294" s="292"/>
      <c r="AH1294" s="292"/>
    </row>
    <row r="1295" spans="1:34" ht="6" customHeight="1">
      <c r="A1295" s="332"/>
      <c r="B1295" s="332"/>
      <c r="C1295" s="332"/>
      <c r="D1295" s="332"/>
      <c r="E1295" s="332"/>
      <c r="F1295" s="332"/>
      <c r="G1295" s="332"/>
      <c r="H1295" s="332"/>
      <c r="I1295" s="332"/>
      <c r="J1295" s="332"/>
      <c r="K1295" s="332"/>
      <c r="L1295" s="290"/>
      <c r="M1295" s="305"/>
      <c r="N1295" s="79"/>
      <c r="O1295" s="306"/>
      <c r="P1295" s="144"/>
      <c r="Q1295" s="140"/>
      <c r="R1295" s="140"/>
      <c r="S1295" s="140"/>
      <c r="T1295" s="140"/>
      <c r="U1295" s="145"/>
      <c r="V1295" s="79"/>
      <c r="W1295" s="88"/>
      <c r="X1295" s="88"/>
      <c r="Y1295" s="88"/>
      <c r="Z1295" s="88"/>
      <c r="AA1295" s="88"/>
      <c r="AB1295" s="88"/>
      <c r="AC1295" s="88"/>
      <c r="AD1295" s="88"/>
      <c r="AE1295" s="88"/>
      <c r="AG1295" s="310" t="s">
        <v>19</v>
      </c>
      <c r="AH1295" s="311"/>
    </row>
    <row r="1296" spans="1:34" ht="6" customHeight="1">
      <c r="A1296" s="332"/>
      <c r="B1296" s="332"/>
      <c r="C1296" s="332"/>
      <c r="D1296" s="332"/>
      <c r="E1296" s="332"/>
      <c r="F1296" s="332"/>
      <c r="G1296" s="332"/>
      <c r="H1296" s="332"/>
      <c r="I1296" s="332"/>
      <c r="J1296" s="332"/>
      <c r="K1296" s="332"/>
      <c r="L1296" s="290"/>
      <c r="M1296" s="305"/>
      <c r="N1296" s="79"/>
      <c r="O1296" s="306"/>
      <c r="P1296" s="144"/>
      <c r="Q1296" s="140"/>
      <c r="R1296" s="140"/>
      <c r="S1296" s="140"/>
      <c r="T1296" s="140"/>
      <c r="U1296" s="145"/>
      <c r="V1296" s="79"/>
      <c r="W1296" s="88"/>
      <c r="X1296" s="88"/>
      <c r="Y1296" s="88"/>
      <c r="Z1296" s="88"/>
      <c r="AA1296" s="88"/>
      <c r="AB1296" s="88"/>
      <c r="AC1296" s="88"/>
      <c r="AD1296" s="88"/>
      <c r="AE1296" s="88"/>
      <c r="AG1296" s="312"/>
      <c r="AH1296" s="313"/>
    </row>
    <row r="1297" spans="1:34" ht="6" customHeight="1">
      <c r="A1297" s="332"/>
      <c r="B1297" s="332"/>
      <c r="C1297" s="332"/>
      <c r="D1297" s="332"/>
      <c r="E1297" s="332"/>
      <c r="F1297" s="332"/>
      <c r="G1297" s="332"/>
      <c r="H1297" s="332"/>
      <c r="I1297" s="332"/>
      <c r="J1297" s="332"/>
      <c r="K1297" s="332"/>
      <c r="L1297" s="290"/>
      <c r="M1297" s="307"/>
      <c r="N1297" s="308"/>
      <c r="O1297" s="309"/>
      <c r="P1297" s="146"/>
      <c r="Q1297" s="147"/>
      <c r="R1297" s="147"/>
      <c r="S1297" s="147"/>
      <c r="T1297" s="147"/>
      <c r="U1297" s="148"/>
      <c r="V1297" s="79"/>
      <c r="W1297" s="88"/>
      <c r="X1297" s="88"/>
      <c r="Y1297" s="88"/>
      <c r="Z1297" s="88"/>
      <c r="AA1297" s="88"/>
      <c r="AB1297" s="88"/>
      <c r="AC1297" s="88"/>
      <c r="AD1297" s="88"/>
      <c r="AE1297" s="88"/>
      <c r="AG1297" s="312"/>
      <c r="AH1297" s="313"/>
    </row>
    <row r="1298" spans="1:34" ht="6" customHeight="1">
      <c r="A1298" s="332"/>
      <c r="B1298" s="332"/>
      <c r="C1298" s="332"/>
      <c r="D1298" s="332"/>
      <c r="E1298" s="332"/>
      <c r="F1298" s="332"/>
      <c r="G1298" s="332"/>
      <c r="H1298" s="332"/>
      <c r="I1298" s="332"/>
      <c r="J1298" s="332"/>
      <c r="K1298" s="332"/>
      <c r="L1298" s="9"/>
      <c r="M1298" s="9"/>
      <c r="N1298" s="10"/>
      <c r="O1298" s="10"/>
      <c r="P1298" s="10"/>
      <c r="Q1298" s="10"/>
      <c r="R1298" s="10"/>
      <c r="S1298" s="10"/>
      <c r="T1298" s="10"/>
      <c r="U1298" s="10"/>
      <c r="V1298" s="10"/>
      <c r="W1298" s="10"/>
      <c r="X1298" s="10"/>
      <c r="Y1298" s="10"/>
      <c r="Z1298" s="10"/>
      <c r="AA1298" s="29"/>
      <c r="AB1298" s="35"/>
      <c r="AC1298" s="10"/>
      <c r="AD1298" s="10"/>
      <c r="AE1298" s="10"/>
      <c r="AG1298" s="312"/>
      <c r="AH1298" s="313"/>
    </row>
    <row r="1299" spans="1:34" ht="6" customHeight="1">
      <c r="A1299" s="332"/>
      <c r="B1299" s="332"/>
      <c r="C1299" s="332"/>
      <c r="D1299" s="332"/>
      <c r="E1299" s="332"/>
      <c r="F1299" s="332"/>
      <c r="G1299" s="332"/>
      <c r="H1299" s="332"/>
      <c r="I1299" s="332"/>
      <c r="J1299" s="332"/>
      <c r="K1299" s="332"/>
      <c r="L1299" s="290" t="s">
        <v>17</v>
      </c>
      <c r="M1299" s="287" t="str">
        <f>IF(入力シート❶!$B$4="","入力シート❶に入力",入力シート❶!$B$4)</f>
        <v>入力シート❶に入力</v>
      </c>
      <c r="N1299" s="287"/>
      <c r="O1299" s="287"/>
      <c r="P1299" s="287"/>
      <c r="Q1299" s="288" t="s">
        <v>20</v>
      </c>
      <c r="R1299" s="2"/>
      <c r="S1299" s="2"/>
      <c r="T1299" s="289" t="s">
        <v>40</v>
      </c>
      <c r="U1299" s="289"/>
      <c r="V1299" s="289"/>
      <c r="W1299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299" s="316"/>
      <c r="Y1299" s="316"/>
      <c r="Z1299" s="316"/>
      <c r="AA1299" s="316"/>
      <c r="AB1299" s="316"/>
      <c r="AC1299" s="316"/>
      <c r="AD1299" s="3"/>
      <c r="AE1299" s="3"/>
      <c r="AG1299" s="312"/>
      <c r="AH1299" s="313"/>
    </row>
    <row r="1300" spans="1:34" ht="6" customHeight="1">
      <c r="A1300" s="332"/>
      <c r="B1300" s="332"/>
      <c r="C1300" s="332"/>
      <c r="D1300" s="332"/>
      <c r="E1300" s="332"/>
      <c r="F1300" s="332"/>
      <c r="G1300" s="332"/>
      <c r="H1300" s="332"/>
      <c r="I1300" s="332"/>
      <c r="J1300" s="332"/>
      <c r="K1300" s="332"/>
      <c r="L1300" s="290"/>
      <c r="M1300" s="287"/>
      <c r="N1300" s="287"/>
      <c r="O1300" s="287"/>
      <c r="P1300" s="287"/>
      <c r="Q1300" s="288"/>
      <c r="R1300" s="2"/>
      <c r="S1300" s="2"/>
      <c r="T1300" s="289"/>
      <c r="U1300" s="289"/>
      <c r="V1300" s="289"/>
      <c r="W1300" s="316"/>
      <c r="X1300" s="316"/>
      <c r="Y1300" s="316"/>
      <c r="Z1300" s="316"/>
      <c r="AA1300" s="316"/>
      <c r="AB1300" s="316"/>
      <c r="AC1300" s="316"/>
      <c r="AD1300" s="3"/>
      <c r="AE1300" s="3"/>
      <c r="AG1300" s="312"/>
      <c r="AH1300" s="313"/>
    </row>
    <row r="1301" spans="1:34" ht="6" customHeight="1">
      <c r="A1301" s="332"/>
      <c r="B1301" s="332"/>
      <c r="C1301" s="332"/>
      <c r="D1301" s="332"/>
      <c r="E1301" s="332"/>
      <c r="F1301" s="332"/>
      <c r="G1301" s="332"/>
      <c r="H1301" s="332"/>
      <c r="I1301" s="332"/>
      <c r="J1301" s="332"/>
      <c r="K1301" s="332"/>
      <c r="L1301" s="290"/>
      <c r="M1301" s="287"/>
      <c r="N1301" s="287"/>
      <c r="O1301" s="287"/>
      <c r="P1301" s="287"/>
      <c r="Q1301" s="288"/>
      <c r="R1301" s="2"/>
      <c r="S1301" s="2"/>
      <c r="T1301" s="289"/>
      <c r="U1301" s="289"/>
      <c r="V1301" s="289"/>
      <c r="W1301" s="316"/>
      <c r="X1301" s="316"/>
      <c r="Y1301" s="316"/>
      <c r="Z1301" s="316"/>
      <c r="AA1301" s="316"/>
      <c r="AB1301" s="316"/>
      <c r="AC1301" s="316"/>
      <c r="AD1301" s="3"/>
      <c r="AE1301" s="3"/>
      <c r="AG1301" s="312"/>
      <c r="AH1301" s="313"/>
    </row>
    <row r="1302" spans="1:34" ht="6" customHeight="1" thickBot="1">
      <c r="A1302" s="332"/>
      <c r="B1302" s="332"/>
      <c r="C1302" s="332"/>
      <c r="D1302" s="332"/>
      <c r="E1302" s="332"/>
      <c r="F1302" s="332"/>
      <c r="G1302" s="332"/>
      <c r="H1302" s="332"/>
      <c r="I1302" s="332"/>
      <c r="J1302" s="332"/>
      <c r="K1302" s="332"/>
      <c r="L1302" s="290"/>
      <c r="M1302" s="287"/>
      <c r="N1302" s="287"/>
      <c r="O1302" s="287"/>
      <c r="P1302" s="287"/>
      <c r="Q1302" s="288"/>
      <c r="R1302" s="2"/>
      <c r="S1302" s="2"/>
      <c r="T1302" s="289"/>
      <c r="U1302" s="289"/>
      <c r="V1302" s="289"/>
      <c r="W1302" s="316"/>
      <c r="X1302" s="316"/>
      <c r="Y1302" s="316"/>
      <c r="Z1302" s="316"/>
      <c r="AA1302" s="316"/>
      <c r="AB1302" s="316"/>
      <c r="AC1302" s="316"/>
      <c r="AD1302" s="3"/>
      <c r="AE1302" s="3"/>
      <c r="AG1302" s="314"/>
      <c r="AH1302" s="315"/>
    </row>
    <row r="1303" spans="1:34" ht="6" customHeight="1">
      <c r="A1303" s="199" t="s">
        <v>117</v>
      </c>
      <c r="B1303" s="199"/>
      <c r="C1303" s="199"/>
      <c r="D1303" s="199"/>
      <c r="E1303" s="199"/>
      <c r="F1303" s="199"/>
      <c r="G1303" s="199"/>
      <c r="H1303" s="199"/>
      <c r="I1303" s="199"/>
      <c r="J1303" s="199"/>
      <c r="K1303" s="199"/>
      <c r="L1303" s="199"/>
      <c r="M1303" s="199"/>
      <c r="N1303" s="199"/>
      <c r="O1303" s="199"/>
      <c r="P1303" s="199"/>
      <c r="Q1303" s="199"/>
      <c r="R1303" s="199"/>
      <c r="S1303" s="201" t="s">
        <v>24</v>
      </c>
      <c r="T1303" s="201"/>
      <c r="U1303" s="201"/>
      <c r="V1303" s="201"/>
      <c r="W1303" s="201"/>
      <c r="X1303" s="201"/>
      <c r="Y1303" s="201"/>
      <c r="Z1303" s="201"/>
      <c r="AA1303" s="30"/>
      <c r="AB1303" s="33"/>
      <c r="AC1303" s="79" t="s">
        <v>22</v>
      </c>
      <c r="AD1303" s="79"/>
      <c r="AE1303" s="79"/>
      <c r="AF1303" s="160" t="s">
        <v>23</v>
      </c>
      <c r="AG1303" s="160"/>
      <c r="AH1303" s="160"/>
    </row>
    <row r="1304" spans="1:34" ht="6" customHeight="1">
      <c r="A1304" s="199"/>
      <c r="B1304" s="199"/>
      <c r="C1304" s="199"/>
      <c r="D1304" s="199"/>
      <c r="E1304" s="199"/>
      <c r="F1304" s="199"/>
      <c r="G1304" s="199"/>
      <c r="H1304" s="199"/>
      <c r="I1304" s="199"/>
      <c r="J1304" s="199"/>
      <c r="K1304" s="199"/>
      <c r="L1304" s="199"/>
      <c r="M1304" s="199"/>
      <c r="N1304" s="199"/>
      <c r="O1304" s="199"/>
      <c r="P1304" s="199"/>
      <c r="Q1304" s="199"/>
      <c r="R1304" s="199"/>
      <c r="S1304" s="201"/>
      <c r="T1304" s="201"/>
      <c r="U1304" s="201"/>
      <c r="V1304" s="201"/>
      <c r="W1304" s="201"/>
      <c r="X1304" s="201"/>
      <c r="Y1304" s="201"/>
      <c r="Z1304" s="201"/>
      <c r="AA1304" s="30"/>
      <c r="AB1304" s="33"/>
      <c r="AC1304" s="79"/>
      <c r="AD1304" s="79"/>
      <c r="AE1304" s="79"/>
      <c r="AF1304" s="160"/>
      <c r="AG1304" s="160"/>
      <c r="AH1304" s="160"/>
    </row>
    <row r="1305" spans="1:34" ht="6" customHeight="1" thickBot="1">
      <c r="A1305" s="200"/>
      <c r="B1305" s="200"/>
      <c r="C1305" s="200"/>
      <c r="D1305" s="200"/>
      <c r="E1305" s="200"/>
      <c r="F1305" s="200"/>
      <c r="G1305" s="200"/>
      <c r="H1305" s="200"/>
      <c r="I1305" s="200"/>
      <c r="J1305" s="200"/>
      <c r="K1305" s="200"/>
      <c r="L1305" s="200"/>
      <c r="M1305" s="200"/>
      <c r="N1305" s="200"/>
      <c r="O1305" s="200"/>
      <c r="P1305" s="200"/>
      <c r="Q1305" s="200"/>
      <c r="R1305" s="200"/>
      <c r="S1305" s="202"/>
      <c r="T1305" s="202"/>
      <c r="U1305" s="202"/>
      <c r="V1305" s="202"/>
      <c r="W1305" s="202"/>
      <c r="X1305" s="202"/>
      <c r="Y1305" s="202"/>
      <c r="Z1305" s="202"/>
      <c r="AA1305" s="31"/>
      <c r="AB1305" s="34"/>
      <c r="AC1305" s="80"/>
      <c r="AD1305" s="80"/>
      <c r="AE1305" s="80"/>
      <c r="AF1305" s="161"/>
      <c r="AG1305" s="161"/>
      <c r="AH1305" s="161"/>
    </row>
    <row r="1306" spans="1:34" ht="6" customHeight="1" thickBot="1">
      <c r="A1306" s="203"/>
      <c r="B1306" s="98" t="s">
        <v>57</v>
      </c>
      <c r="C1306" s="99"/>
      <c r="D1306" s="100"/>
      <c r="E1306" s="204" t="s">
        <v>58</v>
      </c>
      <c r="F1306" s="92"/>
      <c r="G1306" s="92"/>
      <c r="H1306" s="205"/>
      <c r="I1306" s="98" t="s">
        <v>59</v>
      </c>
      <c r="J1306" s="99"/>
      <c r="K1306" s="100"/>
      <c r="L1306" s="98" t="s">
        <v>60</v>
      </c>
      <c r="M1306" s="207"/>
      <c r="N1306" s="207"/>
      <c r="O1306" s="189"/>
      <c r="P1306" s="149" t="s">
        <v>61</v>
      </c>
      <c r="Q1306" s="150"/>
      <c r="R1306" s="150"/>
      <c r="S1306" s="150"/>
      <c r="T1306" s="150"/>
      <c r="U1306" s="150"/>
      <c r="V1306" s="98" t="s">
        <v>62</v>
      </c>
      <c r="W1306" s="189"/>
      <c r="X1306" s="98" t="s">
        <v>63</v>
      </c>
      <c r="Y1306" s="99"/>
      <c r="Z1306" s="99"/>
      <c r="AA1306" s="99"/>
      <c r="AB1306" s="99"/>
      <c r="AC1306" s="100"/>
      <c r="AD1306" s="98" t="s">
        <v>89</v>
      </c>
      <c r="AE1306" s="99"/>
      <c r="AF1306" s="99"/>
      <c r="AG1306" s="100"/>
      <c r="AH1306" s="169"/>
    </row>
    <row r="1307" spans="1:34" ht="6" customHeight="1" thickBot="1">
      <c r="A1307" s="203"/>
      <c r="B1307" s="101"/>
      <c r="C1307" s="102"/>
      <c r="D1307" s="103"/>
      <c r="E1307" s="89"/>
      <c r="F1307" s="71"/>
      <c r="G1307" s="71"/>
      <c r="H1307" s="206"/>
      <c r="I1307" s="101"/>
      <c r="J1307" s="102"/>
      <c r="K1307" s="103"/>
      <c r="L1307" s="190"/>
      <c r="M1307" s="208"/>
      <c r="N1307" s="208"/>
      <c r="O1307" s="191"/>
      <c r="P1307" s="151"/>
      <c r="Q1307" s="151"/>
      <c r="R1307" s="151"/>
      <c r="S1307" s="151"/>
      <c r="T1307" s="151"/>
      <c r="U1307" s="151"/>
      <c r="V1307" s="190"/>
      <c r="W1307" s="191"/>
      <c r="X1307" s="101"/>
      <c r="Y1307" s="102"/>
      <c r="Z1307" s="102"/>
      <c r="AA1307" s="102"/>
      <c r="AB1307" s="102"/>
      <c r="AC1307" s="103"/>
      <c r="AD1307" s="101"/>
      <c r="AE1307" s="102"/>
      <c r="AF1307" s="102"/>
      <c r="AG1307" s="103"/>
      <c r="AH1307" s="170"/>
    </row>
    <row r="1308" spans="1:34" ht="6" customHeight="1" thickBot="1">
      <c r="A1308" s="203"/>
      <c r="B1308" s="101"/>
      <c r="C1308" s="102"/>
      <c r="D1308" s="103"/>
      <c r="E1308" s="89"/>
      <c r="F1308" s="71"/>
      <c r="G1308" s="71"/>
      <c r="H1308" s="206"/>
      <c r="I1308" s="101"/>
      <c r="J1308" s="102"/>
      <c r="K1308" s="103"/>
      <c r="L1308" s="190"/>
      <c r="M1308" s="208"/>
      <c r="N1308" s="208"/>
      <c r="O1308" s="191"/>
      <c r="P1308" s="152"/>
      <c r="Q1308" s="152"/>
      <c r="R1308" s="152"/>
      <c r="S1308" s="152"/>
      <c r="T1308" s="152"/>
      <c r="U1308" s="152"/>
      <c r="V1308" s="190"/>
      <c r="W1308" s="191"/>
      <c r="X1308" s="101"/>
      <c r="Y1308" s="102"/>
      <c r="Z1308" s="102"/>
      <c r="AA1308" s="102"/>
      <c r="AB1308" s="102"/>
      <c r="AC1308" s="103"/>
      <c r="AD1308" s="101"/>
      <c r="AE1308" s="102"/>
      <c r="AF1308" s="102"/>
      <c r="AG1308" s="103"/>
      <c r="AH1308" s="170"/>
    </row>
    <row r="1309" spans="1:34" ht="6" customHeight="1" thickBot="1">
      <c r="A1309" s="203"/>
      <c r="B1309" s="101"/>
      <c r="C1309" s="102"/>
      <c r="D1309" s="103"/>
      <c r="E1309" s="89"/>
      <c r="F1309" s="71"/>
      <c r="G1309" s="71"/>
      <c r="H1309" s="206"/>
      <c r="I1309" s="101"/>
      <c r="J1309" s="102"/>
      <c r="K1309" s="103"/>
      <c r="L1309" s="190"/>
      <c r="M1309" s="208"/>
      <c r="N1309" s="208"/>
      <c r="O1309" s="191"/>
      <c r="P1309" s="152"/>
      <c r="Q1309" s="152"/>
      <c r="R1309" s="152"/>
      <c r="S1309" s="152"/>
      <c r="T1309" s="152"/>
      <c r="U1309" s="152"/>
      <c r="V1309" s="190"/>
      <c r="W1309" s="191"/>
      <c r="X1309" s="101"/>
      <c r="Y1309" s="102"/>
      <c r="Z1309" s="102"/>
      <c r="AA1309" s="102"/>
      <c r="AB1309" s="102"/>
      <c r="AC1309" s="103"/>
      <c r="AD1309" s="101"/>
      <c r="AE1309" s="102"/>
      <c r="AF1309" s="102"/>
      <c r="AG1309" s="103"/>
      <c r="AH1309" s="170"/>
    </row>
    <row r="1310" spans="1:34" ht="6" customHeight="1" thickBot="1">
      <c r="A1310" s="203"/>
      <c r="B1310" s="101"/>
      <c r="C1310" s="102"/>
      <c r="D1310" s="103"/>
      <c r="E1310" s="89"/>
      <c r="F1310" s="71"/>
      <c r="G1310" s="71"/>
      <c r="H1310" s="206"/>
      <c r="I1310" s="101"/>
      <c r="J1310" s="102"/>
      <c r="K1310" s="103"/>
      <c r="L1310" s="190"/>
      <c r="M1310" s="208"/>
      <c r="N1310" s="208"/>
      <c r="O1310" s="191"/>
      <c r="P1310" s="152"/>
      <c r="Q1310" s="152"/>
      <c r="R1310" s="152"/>
      <c r="S1310" s="152"/>
      <c r="T1310" s="152"/>
      <c r="U1310" s="152"/>
      <c r="V1310" s="190"/>
      <c r="W1310" s="191"/>
      <c r="X1310" s="101"/>
      <c r="Y1310" s="102"/>
      <c r="Z1310" s="102"/>
      <c r="AA1310" s="102"/>
      <c r="AB1310" s="102"/>
      <c r="AC1310" s="103"/>
      <c r="AD1310" s="101"/>
      <c r="AE1310" s="102"/>
      <c r="AF1310" s="102"/>
      <c r="AG1310" s="103"/>
      <c r="AH1310" s="170"/>
    </row>
    <row r="1311" spans="1:34" ht="6" customHeight="1" thickBot="1">
      <c r="A1311" s="203"/>
      <c r="B1311" s="101"/>
      <c r="C1311" s="102"/>
      <c r="D1311" s="103"/>
      <c r="E1311" s="178" t="s">
        <v>21</v>
      </c>
      <c r="F1311" s="179"/>
      <c r="G1311" s="180"/>
      <c r="H1311" s="175" t="s">
        <v>107</v>
      </c>
      <c r="I1311" s="101"/>
      <c r="J1311" s="102"/>
      <c r="K1311" s="103"/>
      <c r="L1311" s="190"/>
      <c r="M1311" s="208"/>
      <c r="N1311" s="208"/>
      <c r="O1311" s="191"/>
      <c r="P1311" s="152"/>
      <c r="Q1311" s="152"/>
      <c r="R1311" s="152"/>
      <c r="S1311" s="152"/>
      <c r="T1311" s="152"/>
      <c r="U1311" s="152"/>
      <c r="V1311" s="190"/>
      <c r="W1311" s="191"/>
      <c r="X1311" s="101"/>
      <c r="Y1311" s="102"/>
      <c r="Z1311" s="102"/>
      <c r="AA1311" s="102"/>
      <c r="AB1311" s="102"/>
      <c r="AC1311" s="103"/>
      <c r="AD1311" s="101"/>
      <c r="AE1311" s="102"/>
      <c r="AF1311" s="102"/>
      <c r="AG1311" s="103"/>
      <c r="AH1311" s="170"/>
    </row>
    <row r="1312" spans="1:34" ht="6" customHeight="1" thickBot="1">
      <c r="A1312" s="203"/>
      <c r="B1312" s="101"/>
      <c r="C1312" s="102"/>
      <c r="D1312" s="103"/>
      <c r="E1312" s="181"/>
      <c r="F1312" s="182"/>
      <c r="G1312" s="183"/>
      <c r="H1312" s="176"/>
      <c r="I1312" s="101"/>
      <c r="J1312" s="102"/>
      <c r="K1312" s="103"/>
      <c r="L1312" s="190"/>
      <c r="M1312" s="208"/>
      <c r="N1312" s="208"/>
      <c r="O1312" s="191"/>
      <c r="P1312" s="152"/>
      <c r="Q1312" s="152"/>
      <c r="R1312" s="152"/>
      <c r="S1312" s="152"/>
      <c r="T1312" s="152"/>
      <c r="U1312" s="152"/>
      <c r="V1312" s="190"/>
      <c r="W1312" s="191"/>
      <c r="X1312" s="101"/>
      <c r="Y1312" s="102"/>
      <c r="Z1312" s="102"/>
      <c r="AA1312" s="102"/>
      <c r="AB1312" s="102"/>
      <c r="AC1312" s="103"/>
      <c r="AD1312" s="101"/>
      <c r="AE1312" s="102"/>
      <c r="AF1312" s="102"/>
      <c r="AG1312" s="103"/>
      <c r="AH1312" s="170"/>
    </row>
    <row r="1313" spans="1:34" ht="6" customHeight="1" thickBot="1">
      <c r="A1313" s="203"/>
      <c r="B1313" s="104"/>
      <c r="C1313" s="105"/>
      <c r="D1313" s="106"/>
      <c r="E1313" s="184"/>
      <c r="F1313" s="185"/>
      <c r="G1313" s="186"/>
      <c r="H1313" s="177"/>
      <c r="I1313" s="104"/>
      <c r="J1313" s="105"/>
      <c r="K1313" s="106"/>
      <c r="L1313" s="209"/>
      <c r="M1313" s="210"/>
      <c r="N1313" s="210"/>
      <c r="O1313" s="211"/>
      <c r="P1313" s="152"/>
      <c r="Q1313" s="152"/>
      <c r="R1313" s="152"/>
      <c r="S1313" s="152"/>
      <c r="T1313" s="152"/>
      <c r="U1313" s="152"/>
      <c r="V1313" s="190"/>
      <c r="W1313" s="191"/>
      <c r="X1313" s="104"/>
      <c r="Y1313" s="105"/>
      <c r="Z1313" s="105"/>
      <c r="AA1313" s="105"/>
      <c r="AB1313" s="105"/>
      <c r="AC1313" s="106"/>
      <c r="AD1313" s="104"/>
      <c r="AE1313" s="105"/>
      <c r="AF1313" s="105"/>
      <c r="AG1313" s="106"/>
      <c r="AH1313" s="171"/>
    </row>
    <row r="1314" spans="1:34" ht="6" customHeight="1" thickBot="1">
      <c r="A1314" s="192" t="s">
        <v>41</v>
      </c>
      <c r="B1314" s="323" t="s">
        <v>102</v>
      </c>
      <c r="C1314" s="326" t="s">
        <v>65</v>
      </c>
      <c r="D1314" s="329" t="s">
        <v>65</v>
      </c>
      <c r="E1314" s="193" t="s">
        <v>108</v>
      </c>
      <c r="F1314" s="196"/>
      <c r="G1314" s="196"/>
      <c r="H1314" s="213"/>
      <c r="I1314" s="323"/>
      <c r="J1314" s="326" t="s">
        <v>64</v>
      </c>
      <c r="K1314" s="329" t="s">
        <v>65</v>
      </c>
      <c r="L1314" s="216" t="s">
        <v>13</v>
      </c>
      <c r="M1314" s="217"/>
      <c r="N1314" s="222" t="s">
        <v>56</v>
      </c>
      <c r="O1314" s="225"/>
      <c r="P1314" s="109" t="s">
        <v>0</v>
      </c>
      <c r="Q1314" s="109" t="s">
        <v>1</v>
      </c>
      <c r="R1314" s="109" t="s">
        <v>2</v>
      </c>
      <c r="S1314" s="109" t="s">
        <v>3</v>
      </c>
      <c r="T1314" s="109" t="s">
        <v>6</v>
      </c>
      <c r="U1314" s="109" t="s">
        <v>7</v>
      </c>
      <c r="V1314" s="130" t="s">
        <v>8</v>
      </c>
      <c r="W1314" s="133">
        <v>1</v>
      </c>
      <c r="X1314" s="91" t="s">
        <v>78</v>
      </c>
      <c r="Y1314" s="92"/>
      <c r="Z1314" s="92"/>
      <c r="AA1314" s="93"/>
      <c r="AB1314" s="36"/>
      <c r="AC1314" s="205" t="s">
        <v>85</v>
      </c>
      <c r="AD1314" s="317" t="s">
        <v>88</v>
      </c>
      <c r="AE1314" s="317"/>
      <c r="AF1314" s="317"/>
      <c r="AG1314" s="318"/>
      <c r="AH1314" s="162" t="s">
        <v>15</v>
      </c>
    </row>
    <row r="1315" spans="1:34" ht="6" customHeight="1" thickBot="1">
      <c r="A1315" s="192"/>
      <c r="B1315" s="324"/>
      <c r="C1315" s="327"/>
      <c r="D1315" s="330"/>
      <c r="E1315" s="194"/>
      <c r="F1315" s="197"/>
      <c r="G1315" s="197"/>
      <c r="H1315" s="214"/>
      <c r="I1315" s="324"/>
      <c r="J1315" s="327"/>
      <c r="K1315" s="330"/>
      <c r="L1315" s="218"/>
      <c r="M1315" s="219"/>
      <c r="N1315" s="223"/>
      <c r="O1315" s="226"/>
      <c r="P1315" s="110"/>
      <c r="Q1315" s="110"/>
      <c r="R1315" s="110"/>
      <c r="S1315" s="110"/>
      <c r="T1315" s="110"/>
      <c r="U1315" s="110"/>
      <c r="V1315" s="131"/>
      <c r="W1315" s="134"/>
      <c r="X1315" s="89"/>
      <c r="Y1315" s="71"/>
      <c r="Z1315" s="71"/>
      <c r="AA1315" s="94"/>
      <c r="AB1315" s="37"/>
      <c r="AC1315" s="206"/>
      <c r="AD1315" s="319"/>
      <c r="AE1315" s="319"/>
      <c r="AF1315" s="319"/>
      <c r="AG1315" s="320"/>
      <c r="AH1315" s="163"/>
    </row>
    <row r="1316" spans="1:34" ht="6" customHeight="1" thickBot="1">
      <c r="A1316" s="192"/>
      <c r="B1316" s="324"/>
      <c r="C1316" s="327"/>
      <c r="D1316" s="330"/>
      <c r="E1316" s="194"/>
      <c r="F1316" s="197"/>
      <c r="G1316" s="197"/>
      <c r="H1316" s="214"/>
      <c r="I1316" s="324"/>
      <c r="J1316" s="327"/>
      <c r="K1316" s="330"/>
      <c r="L1316" s="218"/>
      <c r="M1316" s="219"/>
      <c r="N1316" s="223"/>
      <c r="O1316" s="226"/>
      <c r="P1316" s="116">
        <v>5</v>
      </c>
      <c r="Q1316" s="116">
        <v>4</v>
      </c>
      <c r="R1316" s="116">
        <v>4</v>
      </c>
      <c r="S1316" s="116">
        <v>4</v>
      </c>
      <c r="T1316" s="116">
        <v>4</v>
      </c>
      <c r="U1316" s="116">
        <v>21</v>
      </c>
      <c r="V1316" s="131"/>
      <c r="W1316" s="134"/>
      <c r="X1316" s="89"/>
      <c r="Y1316" s="71"/>
      <c r="Z1316" s="71"/>
      <c r="AA1316" s="94"/>
      <c r="AB1316" s="37"/>
      <c r="AC1316" s="206"/>
      <c r="AD1316" s="319"/>
      <c r="AE1316" s="319"/>
      <c r="AF1316" s="319"/>
      <c r="AG1316" s="320"/>
      <c r="AH1316" s="163"/>
    </row>
    <row r="1317" spans="1:34" ht="6" customHeight="1" thickBot="1">
      <c r="A1317" s="192"/>
      <c r="B1317" s="324"/>
      <c r="C1317" s="327"/>
      <c r="D1317" s="330"/>
      <c r="E1317" s="194"/>
      <c r="F1317" s="197"/>
      <c r="G1317" s="197"/>
      <c r="H1317" s="214"/>
      <c r="I1317" s="324"/>
      <c r="J1317" s="327"/>
      <c r="K1317" s="330"/>
      <c r="L1317" s="220"/>
      <c r="M1317" s="221"/>
      <c r="N1317" s="224"/>
      <c r="O1317" s="227"/>
      <c r="P1317" s="116"/>
      <c r="Q1317" s="116"/>
      <c r="R1317" s="116"/>
      <c r="S1317" s="116"/>
      <c r="T1317" s="116"/>
      <c r="U1317" s="116"/>
      <c r="V1317" s="132"/>
      <c r="W1317" s="135"/>
      <c r="X1317" s="89"/>
      <c r="Y1317" s="71"/>
      <c r="Z1317" s="71"/>
      <c r="AA1317" s="94"/>
      <c r="AB1317" s="37"/>
      <c r="AC1317" s="206"/>
      <c r="AD1317" s="319"/>
      <c r="AE1317" s="319"/>
      <c r="AF1317" s="319"/>
      <c r="AG1317" s="320"/>
      <c r="AH1317" s="163"/>
    </row>
    <row r="1318" spans="1:34" ht="6" customHeight="1" thickBot="1">
      <c r="A1318" s="192"/>
      <c r="B1318" s="324"/>
      <c r="C1318" s="327"/>
      <c r="D1318" s="330"/>
      <c r="E1318" s="194"/>
      <c r="F1318" s="197"/>
      <c r="G1318" s="197"/>
      <c r="H1318" s="214"/>
      <c r="I1318" s="324"/>
      <c r="J1318" s="327"/>
      <c r="K1318" s="330"/>
      <c r="L1318" s="238" t="s">
        <v>14</v>
      </c>
      <c r="M1318" s="239"/>
      <c r="N1318" s="239"/>
      <c r="O1318" s="240"/>
      <c r="P1318" s="116"/>
      <c r="Q1318" s="116"/>
      <c r="R1318" s="116"/>
      <c r="S1318" s="116"/>
      <c r="T1318" s="116"/>
      <c r="U1318" s="116"/>
      <c r="V1318" s="247" t="s">
        <v>9</v>
      </c>
      <c r="W1318" s="155">
        <v>0</v>
      </c>
      <c r="X1318" s="89"/>
      <c r="Y1318" s="71"/>
      <c r="Z1318" s="71"/>
      <c r="AA1318" s="94"/>
      <c r="AB1318" s="37"/>
      <c r="AC1318" s="206"/>
      <c r="AD1318" s="319"/>
      <c r="AE1318" s="319"/>
      <c r="AF1318" s="319"/>
      <c r="AG1318" s="320"/>
      <c r="AH1318" s="172" t="s">
        <v>15</v>
      </c>
    </row>
    <row r="1319" spans="1:34" ht="6" customHeight="1" thickBot="1">
      <c r="A1319" s="192"/>
      <c r="B1319" s="324"/>
      <c r="C1319" s="327"/>
      <c r="D1319" s="330"/>
      <c r="E1319" s="194"/>
      <c r="F1319" s="197"/>
      <c r="G1319" s="197"/>
      <c r="H1319" s="214"/>
      <c r="I1319" s="324"/>
      <c r="J1319" s="327"/>
      <c r="K1319" s="330"/>
      <c r="L1319" s="241"/>
      <c r="M1319" s="242"/>
      <c r="N1319" s="242"/>
      <c r="O1319" s="243"/>
      <c r="P1319" s="117"/>
      <c r="Q1319" s="117"/>
      <c r="R1319" s="117"/>
      <c r="S1319" s="117"/>
      <c r="T1319" s="117"/>
      <c r="U1319" s="117"/>
      <c r="V1319" s="131"/>
      <c r="W1319" s="134"/>
      <c r="X1319" s="89"/>
      <c r="Y1319" s="71"/>
      <c r="Z1319" s="71"/>
      <c r="AA1319" s="95"/>
      <c r="AB1319" s="38"/>
      <c r="AC1319" s="206"/>
      <c r="AD1319" s="319"/>
      <c r="AE1319" s="319"/>
      <c r="AF1319" s="319"/>
      <c r="AG1319" s="320"/>
      <c r="AH1319" s="173"/>
    </row>
    <row r="1320" spans="1:34" ht="6" customHeight="1" thickBot="1">
      <c r="A1320" s="192"/>
      <c r="B1320" s="324"/>
      <c r="C1320" s="327"/>
      <c r="D1320" s="330"/>
      <c r="E1320" s="194"/>
      <c r="F1320" s="197"/>
      <c r="G1320" s="197"/>
      <c r="H1320" s="214"/>
      <c r="I1320" s="324"/>
      <c r="J1320" s="327"/>
      <c r="K1320" s="330"/>
      <c r="L1320" s="241"/>
      <c r="M1320" s="242"/>
      <c r="N1320" s="242"/>
      <c r="O1320" s="243"/>
      <c r="P1320" s="231" t="s">
        <v>4</v>
      </c>
      <c r="Q1320" s="231" t="s">
        <v>5</v>
      </c>
      <c r="R1320" s="231" t="s">
        <v>11</v>
      </c>
      <c r="S1320" s="231" t="s">
        <v>12</v>
      </c>
      <c r="T1320" s="232" t="s">
        <v>15</v>
      </c>
      <c r="U1320" s="233"/>
      <c r="V1320" s="131"/>
      <c r="W1320" s="134"/>
      <c r="X1320" s="89" t="s">
        <v>86</v>
      </c>
      <c r="Y1320" s="71"/>
      <c r="Z1320" s="71"/>
      <c r="AA1320" s="96"/>
      <c r="AB1320" s="42"/>
      <c r="AC1320" s="73"/>
      <c r="AD1320" s="319"/>
      <c r="AE1320" s="319"/>
      <c r="AF1320" s="319"/>
      <c r="AG1320" s="320"/>
      <c r="AH1320" s="173"/>
    </row>
    <row r="1321" spans="1:34" ht="6" customHeight="1" thickBot="1">
      <c r="A1321" s="192"/>
      <c r="B1321" s="324"/>
      <c r="C1321" s="327"/>
      <c r="D1321" s="330"/>
      <c r="E1321" s="194"/>
      <c r="F1321" s="197"/>
      <c r="G1321" s="197"/>
      <c r="H1321" s="214"/>
      <c r="I1321" s="324"/>
      <c r="J1321" s="327"/>
      <c r="K1321" s="330"/>
      <c r="L1321" s="241"/>
      <c r="M1321" s="242"/>
      <c r="N1321" s="242"/>
      <c r="O1321" s="243"/>
      <c r="P1321" s="110"/>
      <c r="Q1321" s="110"/>
      <c r="R1321" s="110"/>
      <c r="S1321" s="110"/>
      <c r="T1321" s="234"/>
      <c r="U1321" s="235"/>
      <c r="V1321" s="248"/>
      <c r="W1321" s="156"/>
      <c r="X1321" s="89"/>
      <c r="Y1321" s="71"/>
      <c r="Z1321" s="71"/>
      <c r="AA1321" s="94"/>
      <c r="AB1321" s="37"/>
      <c r="AC1321" s="73"/>
      <c r="AD1321" s="319"/>
      <c r="AE1321" s="319"/>
      <c r="AF1321" s="319"/>
      <c r="AG1321" s="320"/>
      <c r="AH1321" s="230"/>
    </row>
    <row r="1322" spans="1:34" ht="6" customHeight="1" thickBot="1">
      <c r="A1322" s="192"/>
      <c r="B1322" s="324"/>
      <c r="C1322" s="327"/>
      <c r="D1322" s="330"/>
      <c r="E1322" s="194"/>
      <c r="F1322" s="197"/>
      <c r="G1322" s="197"/>
      <c r="H1322" s="214"/>
      <c r="I1322" s="324"/>
      <c r="J1322" s="327"/>
      <c r="K1322" s="330"/>
      <c r="L1322" s="241"/>
      <c r="M1322" s="242"/>
      <c r="N1322" s="242"/>
      <c r="O1322" s="243"/>
      <c r="P1322" s="116">
        <v>4</v>
      </c>
      <c r="Q1322" s="116">
        <v>5</v>
      </c>
      <c r="R1322" s="116">
        <v>4</v>
      </c>
      <c r="S1322" s="116">
        <v>5</v>
      </c>
      <c r="T1322" s="234"/>
      <c r="U1322" s="235"/>
      <c r="V1322" s="228" t="s">
        <v>10</v>
      </c>
      <c r="W1322" s="157">
        <v>2</v>
      </c>
      <c r="X1322" s="89"/>
      <c r="Y1322" s="71"/>
      <c r="Z1322" s="71"/>
      <c r="AA1322" s="94"/>
      <c r="AB1322" s="37"/>
      <c r="AC1322" s="73"/>
      <c r="AD1322" s="319"/>
      <c r="AE1322" s="319"/>
      <c r="AF1322" s="319"/>
      <c r="AG1322" s="320"/>
      <c r="AH1322" s="172" t="s">
        <v>15</v>
      </c>
    </row>
    <row r="1323" spans="1:34" ht="6" customHeight="1" thickBot="1">
      <c r="A1323" s="192"/>
      <c r="B1323" s="324"/>
      <c r="C1323" s="327"/>
      <c r="D1323" s="330"/>
      <c r="E1323" s="194"/>
      <c r="F1323" s="197"/>
      <c r="G1323" s="197"/>
      <c r="H1323" s="214"/>
      <c r="I1323" s="324"/>
      <c r="J1323" s="327"/>
      <c r="K1323" s="330"/>
      <c r="L1323" s="241"/>
      <c r="M1323" s="242"/>
      <c r="N1323" s="242"/>
      <c r="O1323" s="243"/>
      <c r="P1323" s="116"/>
      <c r="Q1323" s="116"/>
      <c r="R1323" s="116"/>
      <c r="S1323" s="116"/>
      <c r="T1323" s="234"/>
      <c r="U1323" s="235"/>
      <c r="V1323" s="131"/>
      <c r="W1323" s="134"/>
      <c r="X1323" s="89"/>
      <c r="Y1323" s="71"/>
      <c r="Z1323" s="71"/>
      <c r="AA1323" s="94"/>
      <c r="AB1323" s="37"/>
      <c r="AC1323" s="73"/>
      <c r="AD1323" s="319"/>
      <c r="AE1323" s="319"/>
      <c r="AF1323" s="319"/>
      <c r="AG1323" s="320"/>
      <c r="AH1323" s="173"/>
    </row>
    <row r="1324" spans="1:34" ht="6" customHeight="1" thickBot="1">
      <c r="A1324" s="192"/>
      <c r="B1324" s="324"/>
      <c r="C1324" s="327"/>
      <c r="D1324" s="330"/>
      <c r="E1324" s="194"/>
      <c r="F1324" s="197"/>
      <c r="G1324" s="197"/>
      <c r="H1324" s="214"/>
      <c r="I1324" s="324"/>
      <c r="J1324" s="327"/>
      <c r="K1324" s="330"/>
      <c r="L1324" s="241"/>
      <c r="M1324" s="242"/>
      <c r="N1324" s="242"/>
      <c r="O1324" s="243"/>
      <c r="P1324" s="116"/>
      <c r="Q1324" s="116"/>
      <c r="R1324" s="116"/>
      <c r="S1324" s="116"/>
      <c r="T1324" s="234"/>
      <c r="U1324" s="235"/>
      <c r="V1324" s="131"/>
      <c r="W1324" s="134"/>
      <c r="X1324" s="89"/>
      <c r="Y1324" s="71"/>
      <c r="Z1324" s="71"/>
      <c r="AA1324" s="94"/>
      <c r="AB1324" s="37"/>
      <c r="AC1324" s="73"/>
      <c r="AD1324" s="319"/>
      <c r="AE1324" s="319"/>
      <c r="AF1324" s="319"/>
      <c r="AG1324" s="320"/>
      <c r="AH1324" s="173"/>
    </row>
    <row r="1325" spans="1:34" ht="6" customHeight="1" thickBot="1">
      <c r="A1325" s="192"/>
      <c r="B1325" s="325"/>
      <c r="C1325" s="328"/>
      <c r="D1325" s="331"/>
      <c r="E1325" s="195"/>
      <c r="F1325" s="198"/>
      <c r="G1325" s="198"/>
      <c r="H1325" s="215"/>
      <c r="I1325" s="325"/>
      <c r="J1325" s="328"/>
      <c r="K1325" s="331"/>
      <c r="L1325" s="244"/>
      <c r="M1325" s="245"/>
      <c r="N1325" s="245"/>
      <c r="O1325" s="246"/>
      <c r="P1325" s="212"/>
      <c r="Q1325" s="212"/>
      <c r="R1325" s="212"/>
      <c r="S1325" s="212"/>
      <c r="T1325" s="236"/>
      <c r="U1325" s="237"/>
      <c r="V1325" s="229"/>
      <c r="W1325" s="158"/>
      <c r="X1325" s="90"/>
      <c r="Y1325" s="72"/>
      <c r="Z1325" s="72"/>
      <c r="AA1325" s="97"/>
      <c r="AB1325" s="43"/>
      <c r="AC1325" s="74"/>
      <c r="AD1325" s="321"/>
      <c r="AE1325" s="321"/>
      <c r="AF1325" s="321"/>
      <c r="AG1325" s="322"/>
      <c r="AH1325" s="174"/>
    </row>
    <row r="1326" spans="1:34" ht="6" customHeight="1" thickBot="1">
      <c r="A1326" s="249">
        <v>71</v>
      </c>
      <c r="B1326" s="293" t="str">
        <f>IF(VLOOKUP(A1326,入力シート❷!A:B,2,FALSE)="ハイパーコース","ハイパー","")</f>
        <v/>
      </c>
      <c r="C1326" s="296" t="str">
        <f>IF(VLOOKUP(A1326,入力シート❷!A:B,2,FALSE)="アドバンストコース","アドバンスト","")</f>
        <v/>
      </c>
      <c r="D1326" s="299" t="str">
        <f>IF(VLOOKUP(A1326,入力シート❷!A:B,2,FALSE)="アグレッシブコース","アグレッシブ","")</f>
        <v/>
      </c>
      <c r="E1326" s="250" t="str">
        <f>IF(VLOOKUP(A1326,入力シート❷!A:C,3,FALSE)="A推薦(単願)","A推薦","")</f>
        <v/>
      </c>
      <c r="F1326" s="253" t="str">
        <f>IF(VLOOKUP(A1326,入力シート❷!A:C,3,FALSE)="B推薦(併願)","B推薦","")</f>
        <v/>
      </c>
      <c r="G1326" s="253" t="str">
        <f>IF(VLOOKUP(A1326,入力シート❷!A:C,3,FALSE)="C推薦(第一志望)","C推薦","")</f>
        <v/>
      </c>
      <c r="H1326" s="256" t="str">
        <f>IF(VLOOKUP(A1326,入力シート❷!A:C,3,FALSE)="併願優遇","併願優遇","")</f>
        <v/>
      </c>
      <c r="I1326" s="293" t="str">
        <f>IF(VLOOKUP(A1326,入力シート❷!A:D,4,FALSE)="学業特待Ⅰ","学業特待Ⅰ","")</f>
        <v/>
      </c>
      <c r="J1326" s="296" t="str">
        <f>IF(VLOOKUP(A1326,入力シート❷!A:D,4,FALSE)="学業特待Ⅱ","学業特待Ⅱ","")</f>
        <v/>
      </c>
      <c r="K1326" s="299" t="str">
        <f>IF(VLOOKUP(A1326,入力シート❷!A:D,4,FALSE)="学業特待Ⅲ","学業特待Ⅲ","")</f>
        <v/>
      </c>
      <c r="L1326" s="277" t="str">
        <f>IF(OR(VLOOKUP(A1326,入力シート❷!A:I,7,FALSE)="",VLOOKUP(A1326,入力シート❷!A:I,8,FALSE)=""),"入力シート❷に入力してください",VLOOKUP(A1326,入力シート❷!A:I,7,FALSE)&amp;"　"&amp;VLOOKUP(A1326,入力シート❷!A:I,8,FALSE))</f>
        <v>入力シート❷に入力してください</v>
      </c>
      <c r="M1326" s="278"/>
      <c r="N1326" s="268" t="str">
        <f>IF(VLOOKUP(A1326,入力シート❷!A:I,9,FALSE)="","",IF(VLOOKUP(A1326,入力シート❷!A:I,9,FALSE)="女","",VLOOKUP(A1326,入力シート❷!A:I,9,FALSE)))</f>
        <v/>
      </c>
      <c r="O1326" s="271" t="str">
        <f>IF(VLOOKUP(A1326,入力シート❷!A:I,9,FALSE)="","",IF(VLOOKUP(A1326,入力シート❷!A:I,9,FALSE)="男","",VLOOKUP(A1326,入力シート❷!A:I,9,FALSE)))</f>
        <v/>
      </c>
      <c r="P1326" s="159" t="s">
        <v>0</v>
      </c>
      <c r="Q1326" s="159" t="s">
        <v>1</v>
      </c>
      <c r="R1326" s="159" t="s">
        <v>2</v>
      </c>
      <c r="S1326" s="159" t="s">
        <v>3</v>
      </c>
      <c r="T1326" s="159" t="s">
        <v>6</v>
      </c>
      <c r="U1326" s="159" t="s">
        <v>7</v>
      </c>
      <c r="V1326" s="153" t="s">
        <v>8</v>
      </c>
      <c r="W1326" s="138" t="str">
        <f>IF(VLOOKUP(A1326,入力シート❷!A:U,19,FALSE)="","",VLOOKUP(A1326,入力シート❷!A:U,19,FALSE))</f>
        <v/>
      </c>
      <c r="X1326" s="87" t="str">
        <f>IF(VLOOKUP(A1326,入力シート❷!A:AF,22,FALSE)="","",VLOOKUP(A1326,入力シート❷!A:AF,22,FALSE))</f>
        <v/>
      </c>
      <c r="Y1326" s="66" t="str">
        <f>IF(VLOOKUP(A1326,入力シート❷!A:AF,23,FALSE)="","",VLOOKUP(A1326,入力シート❷!A:AF,23,FALSE))</f>
        <v/>
      </c>
      <c r="Z1326" s="66" t="str">
        <f>IF(VLOOKUP(A1326,入力シート❷!A:AF,24,FALSE)="","",VLOOKUP(A1326,入力シート❷!A:AF,24,FALSE))</f>
        <v/>
      </c>
      <c r="AA1326" s="66" t="str">
        <f>IF(VLOOKUP(A1326,入力シート❷!A:AF,25,FALSE)="","",VLOOKUP(A1326,入力シート❷!A:AF,25,FALSE))</f>
        <v/>
      </c>
      <c r="AB1326" s="66" t="str">
        <f>IF(VLOOKUP(A1326,入力シート❷!A:AF,26,FALSE)="","",VLOOKUP(A1326,入力シート❷!A:AF,26,FALSE))</f>
        <v/>
      </c>
      <c r="AC1326" s="77" t="str">
        <f>IF(VLOOKUP(A1326,入力シート❷!A:AF,27,FALSE)="","",VLOOKUP(A1326,入力シート❷!A:AF,27,FALSE))</f>
        <v/>
      </c>
      <c r="AD1326" s="81" t="str">
        <f>IF(VLOOKUP(A1326,入力シート❷!A:AG,33,FALSE)="","必要な場合、入力シート❷に入力してください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必要な場合、入力シート❷に入力してください",VLOOKUP(A1326,入力シート❷!A:AG,33,FALSE))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326" s="81"/>
      <c r="AF1326" s="81"/>
      <c r="AG1326" s="82"/>
      <c r="AH1326" s="164" t="s">
        <v>15</v>
      </c>
    </row>
    <row r="1327" spans="1:34" ht="6" customHeight="1" thickBot="1">
      <c r="A1327" s="249"/>
      <c r="B1327" s="294"/>
      <c r="C1327" s="297"/>
      <c r="D1327" s="300"/>
      <c r="E1327" s="251"/>
      <c r="F1327" s="254"/>
      <c r="G1327" s="254"/>
      <c r="H1327" s="257"/>
      <c r="I1327" s="294"/>
      <c r="J1327" s="297"/>
      <c r="K1327" s="300"/>
      <c r="L1327" s="279"/>
      <c r="M1327" s="280"/>
      <c r="N1327" s="269"/>
      <c r="O1327" s="272"/>
      <c r="P1327" s="115"/>
      <c r="Q1327" s="115"/>
      <c r="R1327" s="115"/>
      <c r="S1327" s="115"/>
      <c r="T1327" s="115"/>
      <c r="U1327" s="115"/>
      <c r="V1327" s="124"/>
      <c r="W1327" s="121"/>
      <c r="X1327" s="75"/>
      <c r="Y1327" s="67"/>
      <c r="Z1327" s="67"/>
      <c r="AA1327" s="67"/>
      <c r="AB1327" s="67"/>
      <c r="AC1327" s="78"/>
      <c r="AD1327" s="83"/>
      <c r="AE1327" s="83"/>
      <c r="AF1327" s="83"/>
      <c r="AG1327" s="84"/>
      <c r="AH1327" s="165"/>
    </row>
    <row r="1328" spans="1:34" ht="6" customHeight="1" thickBot="1">
      <c r="A1328" s="249"/>
      <c r="B1328" s="294"/>
      <c r="C1328" s="297"/>
      <c r="D1328" s="300"/>
      <c r="E1328" s="251"/>
      <c r="F1328" s="254"/>
      <c r="G1328" s="254"/>
      <c r="H1328" s="257"/>
      <c r="I1328" s="294"/>
      <c r="J1328" s="297"/>
      <c r="K1328" s="300"/>
      <c r="L1328" s="279"/>
      <c r="M1328" s="280"/>
      <c r="N1328" s="269"/>
      <c r="O1328" s="272"/>
      <c r="P1328" s="107" t="str">
        <f>IF(VLOOKUP(A1326,入力シート❷!A:U,10,FALSE)="","",VLOOKUP(A1326,入力シート❷!A:U,10,FALSE))</f>
        <v/>
      </c>
      <c r="Q1328" s="107" t="str">
        <f>IF(VLOOKUP(A1326,入力シート❷!A:U,11,FALSE)="","",VLOOKUP(A1326,入力シート❷!A:U,11,FALSE))</f>
        <v/>
      </c>
      <c r="R1328" s="107" t="str">
        <f>IF(VLOOKUP(A1326,入力シート❷!A:U,12,FALSE)="","",VLOOKUP(A1326,入力シート❷!A:U,12,FALSE))</f>
        <v/>
      </c>
      <c r="S1328" s="107" t="str">
        <f>IF(VLOOKUP(A1326,入力シート❷!A:U,13,FALSE)="","",VLOOKUP(A1326,入力シート❷!A:U,13,FALSE))</f>
        <v/>
      </c>
      <c r="T1328" s="107" t="str">
        <f>IF(VLOOKUP(A1326,入力シート❷!A:U,18,FALSE)="","",VLOOKUP(A1326,入力シート❷!A:U,18,FALSE))</f>
        <v/>
      </c>
      <c r="U1328" s="107" t="str">
        <f>IF(SUM(P1328:T1328)=0,"",SUM(P1328:T1328))</f>
        <v/>
      </c>
      <c r="V1328" s="124"/>
      <c r="W1328" s="121"/>
      <c r="X1328" s="75"/>
      <c r="Y1328" s="67"/>
      <c r="Z1328" s="67"/>
      <c r="AA1328" s="67"/>
      <c r="AB1328" s="67"/>
      <c r="AC1328" s="78"/>
      <c r="AD1328" s="83"/>
      <c r="AE1328" s="83"/>
      <c r="AF1328" s="83"/>
      <c r="AG1328" s="84"/>
      <c r="AH1328" s="165"/>
    </row>
    <row r="1329" spans="1:34" ht="6" customHeight="1" thickBot="1">
      <c r="A1329" s="249"/>
      <c r="B1329" s="294"/>
      <c r="C1329" s="297"/>
      <c r="D1329" s="300"/>
      <c r="E1329" s="251"/>
      <c r="F1329" s="254"/>
      <c r="G1329" s="254"/>
      <c r="H1329" s="257"/>
      <c r="I1329" s="294"/>
      <c r="J1329" s="297"/>
      <c r="K1329" s="300"/>
      <c r="L1329" s="281"/>
      <c r="M1329" s="282"/>
      <c r="N1329" s="270"/>
      <c r="O1329" s="273"/>
      <c r="P1329" s="107"/>
      <c r="Q1329" s="107"/>
      <c r="R1329" s="107"/>
      <c r="S1329" s="107"/>
      <c r="T1329" s="107"/>
      <c r="U1329" s="107"/>
      <c r="V1329" s="154"/>
      <c r="W1329" s="139"/>
      <c r="X1329" s="75"/>
      <c r="Y1329" s="67"/>
      <c r="Z1329" s="67"/>
      <c r="AA1329" s="67"/>
      <c r="AB1329" s="67"/>
      <c r="AC1329" s="78"/>
      <c r="AD1329" s="83"/>
      <c r="AE1329" s="83"/>
      <c r="AF1329" s="83"/>
      <c r="AG1329" s="84"/>
      <c r="AH1329" s="166"/>
    </row>
    <row r="1330" spans="1:34" ht="6" customHeight="1" thickBot="1">
      <c r="A1330" s="249"/>
      <c r="B1330" s="294"/>
      <c r="C1330" s="297"/>
      <c r="D1330" s="300"/>
      <c r="E1330" s="251"/>
      <c r="F1330" s="254"/>
      <c r="G1330" s="254"/>
      <c r="H1330" s="257"/>
      <c r="I1330" s="294"/>
      <c r="J1330" s="297"/>
      <c r="K1330" s="300"/>
      <c r="L1330" s="259" t="str">
        <f>IF(OR(VLOOKUP(A1326,入力シート❷!A:I,5,FALSE)="",VLOOKUP(A1326,入力シート❷!A:I,6,FALSE)=""),"入力シート❷に入力してください",VLOOKUP(A1326,入力シート❷!A:I,5,FALSE)&amp;"　"&amp;VLOOKUP(A1326,入力シート❷!A:I,6,FALSE))</f>
        <v>入力シート❷に入力してください</v>
      </c>
      <c r="M1330" s="260"/>
      <c r="N1330" s="260"/>
      <c r="O1330" s="261"/>
      <c r="P1330" s="107"/>
      <c r="Q1330" s="107"/>
      <c r="R1330" s="107"/>
      <c r="S1330" s="107"/>
      <c r="T1330" s="107"/>
      <c r="U1330" s="107"/>
      <c r="V1330" s="136" t="s">
        <v>9</v>
      </c>
      <c r="W1330" s="128" t="str">
        <f>IF(VLOOKUP(A1326,入力シート❷!A:U,20,FALSE)="","",VLOOKUP(A1326,入力シート❷!A:U,20,FALSE))</f>
        <v/>
      </c>
      <c r="X1330" s="75"/>
      <c r="Y1330" s="67"/>
      <c r="Z1330" s="67"/>
      <c r="AA1330" s="67"/>
      <c r="AB1330" s="67"/>
      <c r="AC1330" s="78"/>
      <c r="AD1330" s="83"/>
      <c r="AE1330" s="83"/>
      <c r="AF1330" s="83"/>
      <c r="AG1330" s="84"/>
      <c r="AH1330" s="167" t="s">
        <v>15</v>
      </c>
    </row>
    <row r="1331" spans="1:34" ht="6" customHeight="1" thickBot="1">
      <c r="A1331" s="249"/>
      <c r="B1331" s="294"/>
      <c r="C1331" s="297"/>
      <c r="D1331" s="300"/>
      <c r="E1331" s="251"/>
      <c r="F1331" s="254"/>
      <c r="G1331" s="254"/>
      <c r="H1331" s="257"/>
      <c r="I1331" s="294"/>
      <c r="J1331" s="297"/>
      <c r="K1331" s="300"/>
      <c r="L1331" s="262"/>
      <c r="M1331" s="263"/>
      <c r="N1331" s="263"/>
      <c r="O1331" s="264"/>
      <c r="P1331" s="113"/>
      <c r="Q1331" s="113"/>
      <c r="R1331" s="113"/>
      <c r="S1331" s="113"/>
      <c r="T1331" s="113"/>
      <c r="U1331" s="113"/>
      <c r="V1331" s="124"/>
      <c r="W1331" s="121"/>
      <c r="X1331" s="75"/>
      <c r="Y1331" s="67"/>
      <c r="Z1331" s="67"/>
      <c r="AA1331" s="67"/>
      <c r="AB1331" s="67"/>
      <c r="AC1331" s="78"/>
      <c r="AD1331" s="83"/>
      <c r="AE1331" s="83"/>
      <c r="AF1331" s="83"/>
      <c r="AG1331" s="84"/>
      <c r="AH1331" s="165"/>
    </row>
    <row r="1332" spans="1:34" ht="6" customHeight="1" thickBot="1">
      <c r="A1332" s="249"/>
      <c r="B1332" s="294"/>
      <c r="C1332" s="297"/>
      <c r="D1332" s="300"/>
      <c r="E1332" s="251"/>
      <c r="F1332" s="254"/>
      <c r="G1332" s="254"/>
      <c r="H1332" s="257"/>
      <c r="I1332" s="294"/>
      <c r="J1332" s="297"/>
      <c r="K1332" s="300"/>
      <c r="L1332" s="262"/>
      <c r="M1332" s="263"/>
      <c r="N1332" s="263"/>
      <c r="O1332" s="264"/>
      <c r="P1332" s="114" t="s">
        <v>4</v>
      </c>
      <c r="Q1332" s="114" t="s">
        <v>5</v>
      </c>
      <c r="R1332" s="114" t="s">
        <v>11</v>
      </c>
      <c r="S1332" s="114" t="s">
        <v>12</v>
      </c>
      <c r="T1332" s="126" t="s">
        <v>15</v>
      </c>
      <c r="U1332" s="16"/>
      <c r="V1332" s="124"/>
      <c r="W1332" s="121"/>
      <c r="X1332" s="75" t="str">
        <f>IF(VLOOKUP(A1326,入力シート❷!A:AF,28,FALSE)="","",VLOOKUP(A1326,入力シート❷!A:AF,28,FALSE))</f>
        <v/>
      </c>
      <c r="Y1332" s="67" t="str">
        <f>IF(VLOOKUP(A1326,入力シート❷!A:AF,29,FALSE)="","",VLOOKUP(A1326,入力シート❷!A:AF,29,FALSE))</f>
        <v/>
      </c>
      <c r="Z1332" s="67" t="str">
        <f>IF(VLOOKUP(A1326,入力シート❷!A:AF,30,FALSE)="","",VLOOKUP(A1326,入力シート❷!A:AF,30,FALSE))</f>
        <v/>
      </c>
      <c r="AA1332" s="67" t="str">
        <f>IF(VLOOKUP(A1326,入力シート❷!A:AF,31,FALSE)="","",VLOOKUP(A1326,入力シート❷!A:AF,31,FALSE))</f>
        <v/>
      </c>
      <c r="AB1332" s="67" t="str">
        <f>IF(VLOOKUP(A1326,入力シート❷!A:AF,32,FALSE)="","",VLOOKUP(A1326,入力シート❷!A:AF,32,FALSE))</f>
        <v/>
      </c>
      <c r="AC1332" s="69"/>
      <c r="AD1332" s="83"/>
      <c r="AE1332" s="83"/>
      <c r="AF1332" s="83"/>
      <c r="AG1332" s="84"/>
      <c r="AH1332" s="165"/>
    </row>
    <row r="1333" spans="1:34" ht="6" customHeight="1" thickBot="1">
      <c r="A1333" s="249"/>
      <c r="B1333" s="294"/>
      <c r="C1333" s="297"/>
      <c r="D1333" s="300"/>
      <c r="E1333" s="251"/>
      <c r="F1333" s="254"/>
      <c r="G1333" s="254"/>
      <c r="H1333" s="257"/>
      <c r="I1333" s="294"/>
      <c r="J1333" s="297"/>
      <c r="K1333" s="300"/>
      <c r="L1333" s="262"/>
      <c r="M1333" s="263"/>
      <c r="N1333" s="263"/>
      <c r="O1333" s="264"/>
      <c r="P1333" s="115"/>
      <c r="Q1333" s="115"/>
      <c r="R1333" s="115"/>
      <c r="S1333" s="115"/>
      <c r="T1333" s="127"/>
      <c r="U1333" s="17"/>
      <c r="V1333" s="137"/>
      <c r="W1333" s="129"/>
      <c r="X1333" s="75"/>
      <c r="Y1333" s="67"/>
      <c r="Z1333" s="67"/>
      <c r="AA1333" s="67"/>
      <c r="AB1333" s="67"/>
      <c r="AC1333" s="69"/>
      <c r="AD1333" s="83"/>
      <c r="AE1333" s="83"/>
      <c r="AF1333" s="83"/>
      <c r="AG1333" s="84"/>
      <c r="AH1333" s="166"/>
    </row>
    <row r="1334" spans="1:34" ht="6" customHeight="1" thickBot="1">
      <c r="A1334" s="249"/>
      <c r="B1334" s="294"/>
      <c r="C1334" s="297"/>
      <c r="D1334" s="300"/>
      <c r="E1334" s="251"/>
      <c r="F1334" s="254"/>
      <c r="G1334" s="254"/>
      <c r="H1334" s="257"/>
      <c r="I1334" s="294"/>
      <c r="J1334" s="297"/>
      <c r="K1334" s="300"/>
      <c r="L1334" s="262"/>
      <c r="M1334" s="263"/>
      <c r="N1334" s="263"/>
      <c r="O1334" s="264"/>
      <c r="P1334" s="107" t="str">
        <f>IF(VLOOKUP(A1326,入力シート❷!A:U,14,FALSE)="","",VLOOKUP(A1326,入力シート❷!A:U,14,FALSE))</f>
        <v/>
      </c>
      <c r="Q1334" s="107" t="str">
        <f>IF(VLOOKUP(A1326,入力シート❷!A:U,15,FALSE)="","",VLOOKUP(A1326,入力シート❷!A:U,15,FALSE))</f>
        <v/>
      </c>
      <c r="R1334" s="107" t="str">
        <f>IF(VLOOKUP(A1326,入力シート❷!A:U,16,FALSE)="","",VLOOKUP(A1326,入力シート❷!A:U,16,FALSE))</f>
        <v/>
      </c>
      <c r="S1334" s="107" t="str">
        <f>IF(VLOOKUP(A1326,入力シート❷!A:U,17,FALSE)="","",VLOOKUP(A1326,入力シート❷!A:U,17,FALSE))</f>
        <v/>
      </c>
      <c r="T1334" s="127"/>
      <c r="U1334" s="17"/>
      <c r="V1334" s="123" t="s">
        <v>10</v>
      </c>
      <c r="W1334" s="120" t="str">
        <f>IF(VLOOKUP(A1326,入力シート❷!A:U,21,FALSE)="","",VLOOKUP(A1326,入力シート❷!A:U,21,FALSE))</f>
        <v/>
      </c>
      <c r="X1334" s="75"/>
      <c r="Y1334" s="67"/>
      <c r="Z1334" s="67"/>
      <c r="AA1334" s="67"/>
      <c r="AB1334" s="67"/>
      <c r="AC1334" s="69"/>
      <c r="AD1334" s="83"/>
      <c r="AE1334" s="83"/>
      <c r="AF1334" s="83"/>
      <c r="AG1334" s="84"/>
      <c r="AH1334" s="167" t="s">
        <v>15</v>
      </c>
    </row>
    <row r="1335" spans="1:34" ht="6" customHeight="1" thickBot="1">
      <c r="A1335" s="249"/>
      <c r="B1335" s="294"/>
      <c r="C1335" s="297"/>
      <c r="D1335" s="300"/>
      <c r="E1335" s="251"/>
      <c r="F1335" s="254"/>
      <c r="G1335" s="254"/>
      <c r="H1335" s="257"/>
      <c r="I1335" s="294"/>
      <c r="J1335" s="297"/>
      <c r="K1335" s="300"/>
      <c r="L1335" s="262"/>
      <c r="M1335" s="263"/>
      <c r="N1335" s="263"/>
      <c r="O1335" s="264"/>
      <c r="P1335" s="107"/>
      <c r="Q1335" s="107"/>
      <c r="R1335" s="107"/>
      <c r="S1335" s="107"/>
      <c r="T1335" s="111" t="str">
        <f>VLOOKUP(A1326,■■■!A:BN,66)</f>
        <v/>
      </c>
      <c r="U1335" s="118">
        <f>VLOOKUP(A1326,■■■!A:BA,53)</f>
        <v>0</v>
      </c>
      <c r="V1335" s="124"/>
      <c r="W1335" s="121"/>
      <c r="X1335" s="75"/>
      <c r="Y1335" s="67"/>
      <c r="Z1335" s="67"/>
      <c r="AA1335" s="67"/>
      <c r="AB1335" s="67"/>
      <c r="AC1335" s="69"/>
      <c r="AD1335" s="83"/>
      <c r="AE1335" s="83"/>
      <c r="AF1335" s="83"/>
      <c r="AG1335" s="84"/>
      <c r="AH1335" s="165"/>
    </row>
    <row r="1336" spans="1:34" ht="6" customHeight="1" thickBot="1">
      <c r="A1336" s="249"/>
      <c r="B1336" s="294"/>
      <c r="C1336" s="297"/>
      <c r="D1336" s="300"/>
      <c r="E1336" s="251"/>
      <c r="F1336" s="254"/>
      <c r="G1336" s="254"/>
      <c r="H1336" s="257"/>
      <c r="I1336" s="294"/>
      <c r="J1336" s="297"/>
      <c r="K1336" s="300"/>
      <c r="L1336" s="262"/>
      <c r="M1336" s="263"/>
      <c r="N1336" s="263"/>
      <c r="O1336" s="264"/>
      <c r="P1336" s="107"/>
      <c r="Q1336" s="107"/>
      <c r="R1336" s="107"/>
      <c r="S1336" s="107"/>
      <c r="T1336" s="111"/>
      <c r="U1336" s="118"/>
      <c r="V1336" s="124"/>
      <c r="W1336" s="121"/>
      <c r="X1336" s="75"/>
      <c r="Y1336" s="67"/>
      <c r="Z1336" s="67"/>
      <c r="AA1336" s="67"/>
      <c r="AB1336" s="67"/>
      <c r="AC1336" s="69"/>
      <c r="AD1336" s="83"/>
      <c r="AE1336" s="83"/>
      <c r="AF1336" s="83"/>
      <c r="AG1336" s="84"/>
      <c r="AH1336" s="165"/>
    </row>
    <row r="1337" spans="1:34" ht="6" customHeight="1" thickBot="1">
      <c r="A1337" s="249"/>
      <c r="B1337" s="295"/>
      <c r="C1337" s="298"/>
      <c r="D1337" s="301"/>
      <c r="E1337" s="252"/>
      <c r="F1337" s="255"/>
      <c r="G1337" s="255"/>
      <c r="H1337" s="258"/>
      <c r="I1337" s="295"/>
      <c r="J1337" s="298"/>
      <c r="K1337" s="301"/>
      <c r="L1337" s="265"/>
      <c r="M1337" s="266"/>
      <c r="N1337" s="266"/>
      <c r="O1337" s="267"/>
      <c r="P1337" s="108"/>
      <c r="Q1337" s="108"/>
      <c r="R1337" s="108"/>
      <c r="S1337" s="108"/>
      <c r="T1337" s="112"/>
      <c r="U1337" s="119"/>
      <c r="V1337" s="125"/>
      <c r="W1337" s="122"/>
      <c r="X1337" s="76"/>
      <c r="Y1337" s="68"/>
      <c r="Z1337" s="68"/>
      <c r="AA1337" s="68"/>
      <c r="AB1337" s="68"/>
      <c r="AC1337" s="70"/>
      <c r="AD1337" s="85"/>
      <c r="AE1337" s="85"/>
      <c r="AF1337" s="85"/>
      <c r="AG1337" s="86"/>
      <c r="AH1337" s="168"/>
    </row>
    <row r="1338" spans="1:34" ht="6" customHeight="1" thickBot="1">
      <c r="A1338" s="249">
        <v>72</v>
      </c>
      <c r="B1338" s="293" t="str">
        <f>IF(VLOOKUP(A1338,入力シート❷!A:B,2,FALSE)="ハイパーコース","ハイパー","")</f>
        <v/>
      </c>
      <c r="C1338" s="296" t="str">
        <f>IF(VLOOKUP(A1338,入力シート❷!A:B,2,FALSE)="アドバンストコース","アドバンスト","")</f>
        <v/>
      </c>
      <c r="D1338" s="299" t="str">
        <f>IF(VLOOKUP(A1338,入力シート❷!A:B,2,FALSE)="アグレッシブコース","アグレッシブ","")</f>
        <v/>
      </c>
      <c r="E1338" s="250" t="str">
        <f>IF(VLOOKUP(A1338,入力シート❷!A:C,3,FALSE)="A推薦(単願)","A推薦","")</f>
        <v/>
      </c>
      <c r="F1338" s="253" t="str">
        <f>IF(VLOOKUP(A1338,入力シート❷!A:C,3,FALSE)="B推薦(併願)","B推薦","")</f>
        <v/>
      </c>
      <c r="G1338" s="253" t="str">
        <f>IF(VLOOKUP(A1338,入力シート❷!A:C,3,FALSE)="C推薦(第一志望)","C推薦","")</f>
        <v/>
      </c>
      <c r="H1338" s="256" t="str">
        <f>IF(VLOOKUP(A1338,入力シート❷!A:C,3,FALSE)="併願優遇","併願優遇","")</f>
        <v/>
      </c>
      <c r="I1338" s="293" t="str">
        <f>IF(VLOOKUP(A1338,入力シート❷!A:D,4,FALSE)="学業特待Ⅰ","学業特待Ⅰ","")</f>
        <v/>
      </c>
      <c r="J1338" s="296" t="str">
        <f>IF(VLOOKUP(A1338,入力シート❷!A:D,4,FALSE)="学業特待Ⅱ","学業特待Ⅱ","")</f>
        <v/>
      </c>
      <c r="K1338" s="299" t="str">
        <f>IF(VLOOKUP(A1338,入力シート❷!A:D,4,FALSE)="学業特待Ⅲ","学業特待Ⅲ","")</f>
        <v/>
      </c>
      <c r="L1338" s="277" t="str">
        <f>IF(OR(VLOOKUP(A1338,入力シート❷!A:I,7,FALSE)="",VLOOKUP(A1338,入力シート❷!A:I,8,FALSE)=""),"入力シート❷に入力してください",VLOOKUP(A1338,入力シート❷!A:I,7,FALSE)&amp;"　"&amp;VLOOKUP(A1338,入力シート❷!A:I,8,FALSE))</f>
        <v>入力シート❷に入力してください</v>
      </c>
      <c r="M1338" s="278"/>
      <c r="N1338" s="268" t="str">
        <f>IF(VLOOKUP(A1338,入力シート❷!A:I,9,FALSE)="","",IF(VLOOKUP(A1338,入力シート❷!A:I,9,FALSE)="女","",VLOOKUP(A1338,入力シート❷!A:I,9,FALSE)))</f>
        <v/>
      </c>
      <c r="O1338" s="271" t="str">
        <f>IF(VLOOKUP(A1338,入力シート❷!A:I,9,FALSE)="","",IF(VLOOKUP(A1338,入力シート❷!A:I,9,FALSE)="男","",VLOOKUP(A1338,入力シート❷!A:I,9,FALSE)))</f>
        <v/>
      </c>
      <c r="P1338" s="159" t="s">
        <v>0</v>
      </c>
      <c r="Q1338" s="159" t="s">
        <v>1</v>
      </c>
      <c r="R1338" s="159" t="s">
        <v>2</v>
      </c>
      <c r="S1338" s="159" t="s">
        <v>3</v>
      </c>
      <c r="T1338" s="159" t="s">
        <v>6</v>
      </c>
      <c r="U1338" s="159" t="s">
        <v>7</v>
      </c>
      <c r="V1338" s="153" t="s">
        <v>8</v>
      </c>
      <c r="W1338" s="138" t="str">
        <f>IF(VLOOKUP(A1338,入力シート❷!A:U,19,FALSE)="","",VLOOKUP(A1338,入力シート❷!A:U,19,FALSE))</f>
        <v/>
      </c>
      <c r="X1338" s="87" t="str">
        <f>IF(VLOOKUP(A1338,入力シート❷!A:AF,22,FALSE)="","",VLOOKUP(A1338,入力シート❷!A:AF,22,FALSE))</f>
        <v/>
      </c>
      <c r="Y1338" s="66" t="str">
        <f>IF(VLOOKUP(A1338,入力シート❷!A:AF,23,FALSE)="","",VLOOKUP(A1338,入力シート❷!A:AF,23,FALSE))</f>
        <v/>
      </c>
      <c r="Z1338" s="66" t="str">
        <f>IF(VLOOKUP(A1338,入力シート❷!A:AF,24,FALSE)="","",VLOOKUP(A1338,入力シート❷!A:AF,24,FALSE))</f>
        <v/>
      </c>
      <c r="AA1338" s="66" t="str">
        <f>IF(VLOOKUP(A1338,入力シート❷!A:AF,25,FALSE)="","",VLOOKUP(A1338,入力シート❷!A:AF,25,FALSE))</f>
        <v/>
      </c>
      <c r="AB1338" s="66" t="str">
        <f>IF(VLOOKUP(A1338,入力シート❷!A:AF,26,FALSE)="","",VLOOKUP(A1338,入力シート❷!A:AF,26,FALSE))</f>
        <v/>
      </c>
      <c r="AC1338" s="77" t="str">
        <f>IF(VLOOKUP(A1338,入力シート❷!A:AF,27,FALSE)="","",VLOOKUP(A1338,入力シート❷!A:AF,27,FALSE))</f>
        <v/>
      </c>
      <c r="AD1338" s="81" t="str">
        <f>IF(VLOOKUP(A1338,入力シート❷!A:AG,33,FALSE)="","必要な場合、入力シート❷に入力してください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必要な場合、入力シート❷に入力してください",VLOOKUP(A1338,入力シート❷!A:AG,33,FALSE))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338" s="81"/>
      <c r="AF1338" s="81"/>
      <c r="AG1338" s="82"/>
      <c r="AH1338" s="164" t="s">
        <v>15</v>
      </c>
    </row>
    <row r="1339" spans="1:34" ht="6" customHeight="1" thickBot="1">
      <c r="A1339" s="249"/>
      <c r="B1339" s="294"/>
      <c r="C1339" s="297"/>
      <c r="D1339" s="300"/>
      <c r="E1339" s="251"/>
      <c r="F1339" s="254"/>
      <c r="G1339" s="254"/>
      <c r="H1339" s="257"/>
      <c r="I1339" s="294"/>
      <c r="J1339" s="297"/>
      <c r="K1339" s="300"/>
      <c r="L1339" s="279"/>
      <c r="M1339" s="280"/>
      <c r="N1339" s="269"/>
      <c r="O1339" s="272"/>
      <c r="P1339" s="115"/>
      <c r="Q1339" s="115"/>
      <c r="R1339" s="115"/>
      <c r="S1339" s="115"/>
      <c r="T1339" s="115"/>
      <c r="U1339" s="115"/>
      <c r="V1339" s="124"/>
      <c r="W1339" s="121"/>
      <c r="X1339" s="75"/>
      <c r="Y1339" s="67"/>
      <c r="Z1339" s="67"/>
      <c r="AA1339" s="67"/>
      <c r="AB1339" s="67"/>
      <c r="AC1339" s="78"/>
      <c r="AD1339" s="83"/>
      <c r="AE1339" s="83"/>
      <c r="AF1339" s="83"/>
      <c r="AG1339" s="84"/>
      <c r="AH1339" s="165"/>
    </row>
    <row r="1340" spans="1:34" ht="6" customHeight="1" thickBot="1">
      <c r="A1340" s="249"/>
      <c r="B1340" s="294"/>
      <c r="C1340" s="297"/>
      <c r="D1340" s="300"/>
      <c r="E1340" s="251"/>
      <c r="F1340" s="254"/>
      <c r="G1340" s="254"/>
      <c r="H1340" s="257"/>
      <c r="I1340" s="294"/>
      <c r="J1340" s="297"/>
      <c r="K1340" s="300"/>
      <c r="L1340" s="279"/>
      <c r="M1340" s="280"/>
      <c r="N1340" s="269"/>
      <c r="O1340" s="272"/>
      <c r="P1340" s="107" t="str">
        <f>IF(VLOOKUP(A1338,入力シート❷!A:U,10,FALSE)="","",VLOOKUP(A1338,入力シート❷!A:U,10,FALSE))</f>
        <v/>
      </c>
      <c r="Q1340" s="107" t="str">
        <f>IF(VLOOKUP(A1338,入力シート❷!A:U,11,FALSE)="","",VLOOKUP(A1338,入力シート❷!A:U,11,FALSE))</f>
        <v/>
      </c>
      <c r="R1340" s="107" t="str">
        <f>IF(VLOOKUP(A1338,入力シート❷!A:U,12,FALSE)="","",VLOOKUP(A1338,入力シート❷!A:U,12,FALSE))</f>
        <v/>
      </c>
      <c r="S1340" s="107" t="str">
        <f>IF(VLOOKUP(A1338,入力シート❷!A:U,13,FALSE)="","",VLOOKUP(A1338,入力シート❷!A:U,13,FALSE))</f>
        <v/>
      </c>
      <c r="T1340" s="107" t="str">
        <f>IF(VLOOKUP(A1338,入力シート❷!A:U,18,FALSE)="","",VLOOKUP(A1338,入力シート❷!A:U,18,FALSE))</f>
        <v/>
      </c>
      <c r="U1340" s="107" t="str">
        <f>IF(SUM(P1340:T1340)=0,"",SUM(P1340:T1340))</f>
        <v/>
      </c>
      <c r="V1340" s="124"/>
      <c r="W1340" s="121"/>
      <c r="X1340" s="75"/>
      <c r="Y1340" s="67"/>
      <c r="Z1340" s="67"/>
      <c r="AA1340" s="67"/>
      <c r="AB1340" s="67"/>
      <c r="AC1340" s="78"/>
      <c r="AD1340" s="83"/>
      <c r="AE1340" s="83"/>
      <c r="AF1340" s="83"/>
      <c r="AG1340" s="84"/>
      <c r="AH1340" s="165"/>
    </row>
    <row r="1341" spans="1:34" ht="6" customHeight="1" thickBot="1">
      <c r="A1341" s="249"/>
      <c r="B1341" s="294"/>
      <c r="C1341" s="297"/>
      <c r="D1341" s="300"/>
      <c r="E1341" s="251"/>
      <c r="F1341" s="254"/>
      <c r="G1341" s="254"/>
      <c r="H1341" s="257"/>
      <c r="I1341" s="294"/>
      <c r="J1341" s="297"/>
      <c r="K1341" s="300"/>
      <c r="L1341" s="281"/>
      <c r="M1341" s="282"/>
      <c r="N1341" s="270"/>
      <c r="O1341" s="273"/>
      <c r="P1341" s="107"/>
      <c r="Q1341" s="107"/>
      <c r="R1341" s="107"/>
      <c r="S1341" s="107"/>
      <c r="T1341" s="107"/>
      <c r="U1341" s="107"/>
      <c r="V1341" s="154"/>
      <c r="W1341" s="139"/>
      <c r="X1341" s="75"/>
      <c r="Y1341" s="67"/>
      <c r="Z1341" s="67"/>
      <c r="AA1341" s="67"/>
      <c r="AB1341" s="67"/>
      <c r="AC1341" s="78"/>
      <c r="AD1341" s="83"/>
      <c r="AE1341" s="83"/>
      <c r="AF1341" s="83"/>
      <c r="AG1341" s="84"/>
      <c r="AH1341" s="166"/>
    </row>
    <row r="1342" spans="1:34" ht="6" customHeight="1" thickBot="1">
      <c r="A1342" s="249"/>
      <c r="B1342" s="294"/>
      <c r="C1342" s="297"/>
      <c r="D1342" s="300"/>
      <c r="E1342" s="251"/>
      <c r="F1342" s="254"/>
      <c r="G1342" s="254"/>
      <c r="H1342" s="257"/>
      <c r="I1342" s="294"/>
      <c r="J1342" s="297"/>
      <c r="K1342" s="300"/>
      <c r="L1342" s="259" t="str">
        <f>IF(OR(VLOOKUP(A1338,入力シート❷!A:I,5,FALSE)="",VLOOKUP(A1338,入力シート❷!A:I,6,FALSE)=""),"入力シート❷に入力してください",VLOOKUP(A1338,入力シート❷!A:I,5,FALSE)&amp;"　"&amp;VLOOKUP(A1338,入力シート❷!A:I,6,FALSE))</f>
        <v>入力シート❷に入力してください</v>
      </c>
      <c r="M1342" s="260"/>
      <c r="N1342" s="260"/>
      <c r="O1342" s="261"/>
      <c r="P1342" s="107"/>
      <c r="Q1342" s="107"/>
      <c r="R1342" s="107"/>
      <c r="S1342" s="107"/>
      <c r="T1342" s="107"/>
      <c r="U1342" s="107"/>
      <c r="V1342" s="136" t="s">
        <v>9</v>
      </c>
      <c r="W1342" s="128" t="str">
        <f>IF(VLOOKUP(A1338,入力シート❷!A:U,20,FALSE)="","",VLOOKUP(A1338,入力シート❷!A:U,20,FALSE))</f>
        <v/>
      </c>
      <c r="X1342" s="75"/>
      <c r="Y1342" s="67"/>
      <c r="Z1342" s="67"/>
      <c r="AA1342" s="67"/>
      <c r="AB1342" s="67"/>
      <c r="AC1342" s="78"/>
      <c r="AD1342" s="83"/>
      <c r="AE1342" s="83"/>
      <c r="AF1342" s="83"/>
      <c r="AG1342" s="84"/>
      <c r="AH1342" s="167" t="s">
        <v>15</v>
      </c>
    </row>
    <row r="1343" spans="1:34" ht="6" customHeight="1" thickBot="1">
      <c r="A1343" s="249"/>
      <c r="B1343" s="294"/>
      <c r="C1343" s="297"/>
      <c r="D1343" s="300"/>
      <c r="E1343" s="251"/>
      <c r="F1343" s="254"/>
      <c r="G1343" s="254"/>
      <c r="H1343" s="257"/>
      <c r="I1343" s="294"/>
      <c r="J1343" s="297"/>
      <c r="K1343" s="300"/>
      <c r="L1343" s="262"/>
      <c r="M1343" s="263"/>
      <c r="N1343" s="263"/>
      <c r="O1343" s="264"/>
      <c r="P1343" s="113"/>
      <c r="Q1343" s="113"/>
      <c r="R1343" s="113"/>
      <c r="S1343" s="113"/>
      <c r="T1343" s="113"/>
      <c r="U1343" s="113"/>
      <c r="V1343" s="124"/>
      <c r="W1343" s="121"/>
      <c r="X1343" s="75"/>
      <c r="Y1343" s="67"/>
      <c r="Z1343" s="67"/>
      <c r="AA1343" s="67"/>
      <c r="AB1343" s="67"/>
      <c r="AC1343" s="78"/>
      <c r="AD1343" s="83"/>
      <c r="AE1343" s="83"/>
      <c r="AF1343" s="83"/>
      <c r="AG1343" s="84"/>
      <c r="AH1343" s="165"/>
    </row>
    <row r="1344" spans="1:34" ht="6" customHeight="1" thickBot="1">
      <c r="A1344" s="249"/>
      <c r="B1344" s="294"/>
      <c r="C1344" s="297"/>
      <c r="D1344" s="300"/>
      <c r="E1344" s="251"/>
      <c r="F1344" s="254"/>
      <c r="G1344" s="254"/>
      <c r="H1344" s="257"/>
      <c r="I1344" s="294"/>
      <c r="J1344" s="297"/>
      <c r="K1344" s="300"/>
      <c r="L1344" s="262"/>
      <c r="M1344" s="263"/>
      <c r="N1344" s="263"/>
      <c r="O1344" s="264"/>
      <c r="P1344" s="114" t="s">
        <v>4</v>
      </c>
      <c r="Q1344" s="114" t="s">
        <v>5</v>
      </c>
      <c r="R1344" s="114" t="s">
        <v>11</v>
      </c>
      <c r="S1344" s="114" t="s">
        <v>12</v>
      </c>
      <c r="T1344" s="126" t="s">
        <v>15</v>
      </c>
      <c r="U1344" s="16"/>
      <c r="V1344" s="124"/>
      <c r="W1344" s="121"/>
      <c r="X1344" s="75" t="str">
        <f>IF(VLOOKUP(A1338,入力シート❷!A:AF,28,FALSE)="","",VLOOKUP(A1338,入力シート❷!A:AF,28,FALSE))</f>
        <v/>
      </c>
      <c r="Y1344" s="67" t="str">
        <f>IF(VLOOKUP(A1338,入力シート❷!A:AF,29,FALSE)="","",VLOOKUP(A1338,入力シート❷!A:AF,29,FALSE))</f>
        <v/>
      </c>
      <c r="Z1344" s="67" t="str">
        <f>IF(VLOOKUP(A1338,入力シート❷!A:AF,30,FALSE)="","",VLOOKUP(A1338,入力シート❷!A:AF,30,FALSE))</f>
        <v/>
      </c>
      <c r="AA1344" s="67" t="str">
        <f>IF(VLOOKUP(A1338,入力シート❷!A:AF,31,FALSE)="","",VLOOKUP(A1338,入力シート❷!A:AF,31,FALSE))</f>
        <v/>
      </c>
      <c r="AB1344" s="67" t="str">
        <f>IF(VLOOKUP(A1338,入力シート❷!A:AF,32,FALSE)="","",VLOOKUP(A1338,入力シート❷!A:AF,32,FALSE))</f>
        <v/>
      </c>
      <c r="AC1344" s="69"/>
      <c r="AD1344" s="83"/>
      <c r="AE1344" s="83"/>
      <c r="AF1344" s="83"/>
      <c r="AG1344" s="84"/>
      <c r="AH1344" s="165"/>
    </row>
    <row r="1345" spans="1:34" ht="6" customHeight="1" thickBot="1">
      <c r="A1345" s="249"/>
      <c r="B1345" s="294"/>
      <c r="C1345" s="297"/>
      <c r="D1345" s="300"/>
      <c r="E1345" s="251"/>
      <c r="F1345" s="254"/>
      <c r="G1345" s="254"/>
      <c r="H1345" s="257"/>
      <c r="I1345" s="294"/>
      <c r="J1345" s="297"/>
      <c r="K1345" s="300"/>
      <c r="L1345" s="262"/>
      <c r="M1345" s="263"/>
      <c r="N1345" s="263"/>
      <c r="O1345" s="264"/>
      <c r="P1345" s="115"/>
      <c r="Q1345" s="115"/>
      <c r="R1345" s="115"/>
      <c r="S1345" s="115"/>
      <c r="T1345" s="127"/>
      <c r="U1345" s="17"/>
      <c r="V1345" s="137"/>
      <c r="W1345" s="129"/>
      <c r="X1345" s="75"/>
      <c r="Y1345" s="67"/>
      <c r="Z1345" s="67"/>
      <c r="AA1345" s="67"/>
      <c r="AB1345" s="67"/>
      <c r="AC1345" s="69"/>
      <c r="AD1345" s="83"/>
      <c r="AE1345" s="83"/>
      <c r="AF1345" s="83"/>
      <c r="AG1345" s="84"/>
      <c r="AH1345" s="166"/>
    </row>
    <row r="1346" spans="1:34" ht="6" customHeight="1" thickBot="1">
      <c r="A1346" s="249"/>
      <c r="B1346" s="294"/>
      <c r="C1346" s="297"/>
      <c r="D1346" s="300"/>
      <c r="E1346" s="251"/>
      <c r="F1346" s="254"/>
      <c r="G1346" s="254"/>
      <c r="H1346" s="257"/>
      <c r="I1346" s="294"/>
      <c r="J1346" s="297"/>
      <c r="K1346" s="300"/>
      <c r="L1346" s="262"/>
      <c r="M1346" s="263"/>
      <c r="N1346" s="263"/>
      <c r="O1346" s="264"/>
      <c r="P1346" s="107" t="str">
        <f>IF(VLOOKUP(A1338,入力シート❷!A:U,14,FALSE)="","",VLOOKUP(A1338,入力シート❷!A:U,14,FALSE))</f>
        <v/>
      </c>
      <c r="Q1346" s="107" t="str">
        <f>IF(VLOOKUP(A1338,入力シート❷!A:U,15,FALSE)="","",VLOOKUP(A1338,入力シート❷!A:U,15,FALSE))</f>
        <v/>
      </c>
      <c r="R1346" s="107" t="str">
        <f>IF(VLOOKUP(A1338,入力シート❷!A:U,16,FALSE)="","",VLOOKUP(A1338,入力シート❷!A:U,16,FALSE))</f>
        <v/>
      </c>
      <c r="S1346" s="107" t="str">
        <f>IF(VLOOKUP(A1338,入力シート❷!A:U,17,FALSE)="","",VLOOKUP(A1338,入力シート❷!A:U,17,FALSE))</f>
        <v/>
      </c>
      <c r="T1346" s="127"/>
      <c r="U1346" s="17"/>
      <c r="V1346" s="123" t="s">
        <v>10</v>
      </c>
      <c r="W1346" s="120" t="str">
        <f>IF(VLOOKUP(A1338,入力シート❷!A:U,21,FALSE)="","",VLOOKUP(A1338,入力シート❷!A:U,21,FALSE))</f>
        <v/>
      </c>
      <c r="X1346" s="75"/>
      <c r="Y1346" s="67"/>
      <c r="Z1346" s="67"/>
      <c r="AA1346" s="67"/>
      <c r="AB1346" s="67"/>
      <c r="AC1346" s="69"/>
      <c r="AD1346" s="83"/>
      <c r="AE1346" s="83"/>
      <c r="AF1346" s="83"/>
      <c r="AG1346" s="84"/>
      <c r="AH1346" s="167" t="s">
        <v>15</v>
      </c>
    </row>
    <row r="1347" spans="1:34" ht="6" customHeight="1" thickBot="1">
      <c r="A1347" s="249"/>
      <c r="B1347" s="294"/>
      <c r="C1347" s="297"/>
      <c r="D1347" s="300"/>
      <c r="E1347" s="251"/>
      <c r="F1347" s="254"/>
      <c r="G1347" s="254"/>
      <c r="H1347" s="257"/>
      <c r="I1347" s="294"/>
      <c r="J1347" s="297"/>
      <c r="K1347" s="300"/>
      <c r="L1347" s="262"/>
      <c r="M1347" s="263"/>
      <c r="N1347" s="263"/>
      <c r="O1347" s="264"/>
      <c r="P1347" s="107"/>
      <c r="Q1347" s="107"/>
      <c r="R1347" s="107"/>
      <c r="S1347" s="107"/>
      <c r="T1347" s="111" t="str">
        <f>VLOOKUP(A1338,■■■!A:BN,66)</f>
        <v/>
      </c>
      <c r="U1347" s="118">
        <f>VLOOKUP(A1338,■■■!A:BA,53)</f>
        <v>0</v>
      </c>
      <c r="V1347" s="124"/>
      <c r="W1347" s="121"/>
      <c r="X1347" s="75"/>
      <c r="Y1347" s="67"/>
      <c r="Z1347" s="67"/>
      <c r="AA1347" s="67"/>
      <c r="AB1347" s="67"/>
      <c r="AC1347" s="69"/>
      <c r="AD1347" s="83"/>
      <c r="AE1347" s="83"/>
      <c r="AF1347" s="83"/>
      <c r="AG1347" s="84"/>
      <c r="AH1347" s="165"/>
    </row>
    <row r="1348" spans="1:34" ht="6" customHeight="1" thickBot="1">
      <c r="A1348" s="249"/>
      <c r="B1348" s="294"/>
      <c r="C1348" s="297"/>
      <c r="D1348" s="300"/>
      <c r="E1348" s="251"/>
      <c r="F1348" s="254"/>
      <c r="G1348" s="254"/>
      <c r="H1348" s="257"/>
      <c r="I1348" s="294"/>
      <c r="J1348" s="297"/>
      <c r="K1348" s="300"/>
      <c r="L1348" s="262"/>
      <c r="M1348" s="263"/>
      <c r="N1348" s="263"/>
      <c r="O1348" s="264"/>
      <c r="P1348" s="107"/>
      <c r="Q1348" s="107"/>
      <c r="R1348" s="107"/>
      <c r="S1348" s="107"/>
      <c r="T1348" s="111"/>
      <c r="U1348" s="118"/>
      <c r="V1348" s="124"/>
      <c r="W1348" s="121"/>
      <c r="X1348" s="75"/>
      <c r="Y1348" s="67"/>
      <c r="Z1348" s="67"/>
      <c r="AA1348" s="67"/>
      <c r="AB1348" s="67"/>
      <c r="AC1348" s="69"/>
      <c r="AD1348" s="83"/>
      <c r="AE1348" s="83"/>
      <c r="AF1348" s="83"/>
      <c r="AG1348" s="84"/>
      <c r="AH1348" s="165"/>
    </row>
    <row r="1349" spans="1:34" ht="6" customHeight="1" thickBot="1">
      <c r="A1349" s="249"/>
      <c r="B1349" s="295"/>
      <c r="C1349" s="298"/>
      <c r="D1349" s="301"/>
      <c r="E1349" s="252"/>
      <c r="F1349" s="255"/>
      <c r="G1349" s="255"/>
      <c r="H1349" s="258"/>
      <c r="I1349" s="295"/>
      <c r="J1349" s="298"/>
      <c r="K1349" s="301"/>
      <c r="L1349" s="265"/>
      <c r="M1349" s="266"/>
      <c r="N1349" s="266"/>
      <c r="O1349" s="267"/>
      <c r="P1349" s="108"/>
      <c r="Q1349" s="108"/>
      <c r="R1349" s="108"/>
      <c r="S1349" s="108"/>
      <c r="T1349" s="112"/>
      <c r="U1349" s="119"/>
      <c r="V1349" s="125"/>
      <c r="W1349" s="122"/>
      <c r="X1349" s="76"/>
      <c r="Y1349" s="68"/>
      <c r="Z1349" s="68"/>
      <c r="AA1349" s="68"/>
      <c r="AB1349" s="68"/>
      <c r="AC1349" s="70"/>
      <c r="AD1349" s="85"/>
      <c r="AE1349" s="85"/>
      <c r="AF1349" s="85"/>
      <c r="AG1349" s="86"/>
      <c r="AH1349" s="168"/>
    </row>
    <row r="1350" spans="1:34" ht="6" customHeight="1" thickBot="1">
      <c r="A1350" s="249">
        <v>73</v>
      </c>
      <c r="B1350" s="293" t="str">
        <f>IF(VLOOKUP(A1350,入力シート❷!A:B,2,FALSE)="ハイパーコース","ハイパー","")</f>
        <v/>
      </c>
      <c r="C1350" s="296" t="str">
        <f>IF(VLOOKUP(A1350,入力シート❷!A:B,2,FALSE)="アドバンストコース","アドバンスト","")</f>
        <v/>
      </c>
      <c r="D1350" s="299" t="str">
        <f>IF(VLOOKUP(A1350,入力シート❷!A:B,2,FALSE)="アグレッシブコース","アグレッシブ","")</f>
        <v/>
      </c>
      <c r="E1350" s="250" t="str">
        <f>IF(VLOOKUP(A1350,入力シート❷!A:C,3,FALSE)="A推薦(単願)","A推薦","")</f>
        <v/>
      </c>
      <c r="F1350" s="253" t="str">
        <f>IF(VLOOKUP(A1350,入力シート❷!A:C,3,FALSE)="B推薦(併願)","B推薦","")</f>
        <v/>
      </c>
      <c r="G1350" s="253" t="str">
        <f>IF(VLOOKUP(A1350,入力シート❷!A:C,3,FALSE)="C推薦(第一志望)","C推薦","")</f>
        <v/>
      </c>
      <c r="H1350" s="256" t="str">
        <f>IF(VLOOKUP(A1350,入力シート❷!A:C,3,FALSE)="併願優遇","併願優遇","")</f>
        <v/>
      </c>
      <c r="I1350" s="293" t="str">
        <f>IF(VLOOKUP(A1350,入力シート❷!A:D,4,FALSE)="学業特待Ⅰ","学業特待Ⅰ","")</f>
        <v/>
      </c>
      <c r="J1350" s="296" t="str">
        <f>IF(VLOOKUP(A1350,入力シート❷!A:D,4,FALSE)="学業特待Ⅱ","学業特待Ⅱ","")</f>
        <v/>
      </c>
      <c r="K1350" s="299" t="str">
        <f>IF(VLOOKUP(A1350,入力シート❷!A:D,4,FALSE)="学業特待Ⅲ","学業特待Ⅲ","")</f>
        <v/>
      </c>
      <c r="L1350" s="277" t="str">
        <f>IF(OR(VLOOKUP(A1350,入力シート❷!A:I,7,FALSE)="",VLOOKUP(A1350,入力シート❷!A:I,8,FALSE)=""),"入力シート❷に入力してください",VLOOKUP(A1350,入力シート❷!A:I,7,FALSE)&amp;"　"&amp;VLOOKUP(A1350,入力シート❷!A:I,8,FALSE))</f>
        <v>入力シート❷に入力してください</v>
      </c>
      <c r="M1350" s="278"/>
      <c r="N1350" s="268" t="str">
        <f>IF(VLOOKUP(A1350,入力シート❷!A:I,9,FALSE)="","",IF(VLOOKUP(A1350,入力シート❷!A:I,9,FALSE)="女","",VLOOKUP(A1350,入力シート❷!A:I,9,FALSE)))</f>
        <v/>
      </c>
      <c r="O1350" s="271" t="str">
        <f>IF(VLOOKUP(A1350,入力シート❷!A:I,9,FALSE)="","",IF(VLOOKUP(A1350,入力シート❷!A:I,9,FALSE)="男","",VLOOKUP(A1350,入力シート❷!A:I,9,FALSE)))</f>
        <v/>
      </c>
      <c r="P1350" s="159" t="s">
        <v>0</v>
      </c>
      <c r="Q1350" s="159" t="s">
        <v>1</v>
      </c>
      <c r="R1350" s="159" t="s">
        <v>2</v>
      </c>
      <c r="S1350" s="159" t="s">
        <v>3</v>
      </c>
      <c r="T1350" s="159" t="s">
        <v>6</v>
      </c>
      <c r="U1350" s="159" t="s">
        <v>7</v>
      </c>
      <c r="V1350" s="153" t="s">
        <v>8</v>
      </c>
      <c r="W1350" s="138" t="str">
        <f>IF(VLOOKUP(A1350,入力シート❷!A:U,19,FALSE)="","",VLOOKUP(A1350,入力シート❷!A:U,19,FALSE))</f>
        <v/>
      </c>
      <c r="X1350" s="87" t="str">
        <f>IF(VLOOKUP(A1350,入力シート❷!A:AF,22,FALSE)="","",VLOOKUP(A1350,入力シート❷!A:AF,22,FALSE))</f>
        <v/>
      </c>
      <c r="Y1350" s="66" t="str">
        <f>IF(VLOOKUP(A1350,入力シート❷!A:AF,23,FALSE)="","",VLOOKUP(A1350,入力シート❷!A:AF,23,FALSE))</f>
        <v/>
      </c>
      <c r="Z1350" s="66" t="str">
        <f>IF(VLOOKUP(A1350,入力シート❷!A:AF,24,FALSE)="","",VLOOKUP(A1350,入力シート❷!A:AF,24,FALSE))</f>
        <v/>
      </c>
      <c r="AA1350" s="66" t="str">
        <f>IF(VLOOKUP(A1350,入力シート❷!A:AF,25,FALSE)="","",VLOOKUP(A1350,入力シート❷!A:AF,25,FALSE))</f>
        <v/>
      </c>
      <c r="AB1350" s="66" t="str">
        <f>IF(VLOOKUP(A1350,入力シート❷!A:AF,26,FALSE)="","",VLOOKUP(A1350,入力シート❷!A:AF,26,FALSE))</f>
        <v/>
      </c>
      <c r="AC1350" s="77" t="str">
        <f>IF(VLOOKUP(A1350,入力シート❷!A:AF,27,FALSE)="","",VLOOKUP(A1350,入力シート❷!A:AF,27,FALSE))</f>
        <v/>
      </c>
      <c r="AD1350" s="81" t="str">
        <f>IF(VLOOKUP(A1350,入力シート❷!A:AG,33,FALSE)="","必要な場合、入力シート❷に入力してください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必要な場合、入力シート❷に入力してください",VLOOKUP(A1350,入力シート❷!A:AG,33,FALSE))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350" s="81"/>
      <c r="AF1350" s="81"/>
      <c r="AG1350" s="82"/>
      <c r="AH1350" s="164" t="s">
        <v>15</v>
      </c>
    </row>
    <row r="1351" spans="1:34" ht="6" customHeight="1" thickBot="1">
      <c r="A1351" s="249"/>
      <c r="B1351" s="294"/>
      <c r="C1351" s="297"/>
      <c r="D1351" s="300"/>
      <c r="E1351" s="251"/>
      <c r="F1351" s="254"/>
      <c r="G1351" s="254"/>
      <c r="H1351" s="257"/>
      <c r="I1351" s="294"/>
      <c r="J1351" s="297"/>
      <c r="K1351" s="300"/>
      <c r="L1351" s="279"/>
      <c r="M1351" s="280"/>
      <c r="N1351" s="269"/>
      <c r="O1351" s="272"/>
      <c r="P1351" s="115"/>
      <c r="Q1351" s="115"/>
      <c r="R1351" s="115"/>
      <c r="S1351" s="115"/>
      <c r="T1351" s="115"/>
      <c r="U1351" s="115"/>
      <c r="V1351" s="124"/>
      <c r="W1351" s="121"/>
      <c r="X1351" s="75"/>
      <c r="Y1351" s="67"/>
      <c r="Z1351" s="67"/>
      <c r="AA1351" s="67"/>
      <c r="AB1351" s="67"/>
      <c r="AC1351" s="78"/>
      <c r="AD1351" s="83"/>
      <c r="AE1351" s="83"/>
      <c r="AF1351" s="83"/>
      <c r="AG1351" s="84"/>
      <c r="AH1351" s="165"/>
    </row>
    <row r="1352" spans="1:34" ht="6" customHeight="1" thickBot="1">
      <c r="A1352" s="249"/>
      <c r="B1352" s="294"/>
      <c r="C1352" s="297"/>
      <c r="D1352" s="300"/>
      <c r="E1352" s="251"/>
      <c r="F1352" s="254"/>
      <c r="G1352" s="254"/>
      <c r="H1352" s="257"/>
      <c r="I1352" s="294"/>
      <c r="J1352" s="297"/>
      <c r="K1352" s="300"/>
      <c r="L1352" s="279"/>
      <c r="M1352" s="280"/>
      <c r="N1352" s="269"/>
      <c r="O1352" s="272"/>
      <c r="P1352" s="107" t="str">
        <f>IF(VLOOKUP(A1350,入力シート❷!A:U,10,FALSE)="","",VLOOKUP(A1350,入力シート❷!A:U,10,FALSE))</f>
        <v/>
      </c>
      <c r="Q1352" s="107" t="str">
        <f>IF(VLOOKUP(A1350,入力シート❷!A:U,11,FALSE)="","",VLOOKUP(A1350,入力シート❷!A:U,11,FALSE))</f>
        <v/>
      </c>
      <c r="R1352" s="107" t="str">
        <f>IF(VLOOKUP(A1350,入力シート❷!A:U,12,FALSE)="","",VLOOKUP(A1350,入力シート❷!A:U,12,FALSE))</f>
        <v/>
      </c>
      <c r="S1352" s="107" t="str">
        <f>IF(VLOOKUP(A1350,入力シート❷!A:U,13,FALSE)="","",VLOOKUP(A1350,入力シート❷!A:U,13,FALSE))</f>
        <v/>
      </c>
      <c r="T1352" s="107" t="str">
        <f>IF(VLOOKUP(A1350,入力シート❷!A:U,18,FALSE)="","",VLOOKUP(A1350,入力シート❷!A:U,18,FALSE))</f>
        <v/>
      </c>
      <c r="U1352" s="107" t="str">
        <f>IF(SUM(P1352:T1352)=0,"",SUM(P1352:T1352))</f>
        <v/>
      </c>
      <c r="V1352" s="124"/>
      <c r="W1352" s="121"/>
      <c r="X1352" s="75"/>
      <c r="Y1352" s="67"/>
      <c r="Z1352" s="67"/>
      <c r="AA1352" s="67"/>
      <c r="AB1352" s="67"/>
      <c r="AC1352" s="78"/>
      <c r="AD1352" s="83"/>
      <c r="AE1352" s="83"/>
      <c r="AF1352" s="83"/>
      <c r="AG1352" s="84"/>
      <c r="AH1352" s="165"/>
    </row>
    <row r="1353" spans="1:34" ht="6" customHeight="1" thickBot="1">
      <c r="A1353" s="249"/>
      <c r="B1353" s="294"/>
      <c r="C1353" s="297"/>
      <c r="D1353" s="300"/>
      <c r="E1353" s="251"/>
      <c r="F1353" s="254"/>
      <c r="G1353" s="254"/>
      <c r="H1353" s="257"/>
      <c r="I1353" s="294"/>
      <c r="J1353" s="297"/>
      <c r="K1353" s="300"/>
      <c r="L1353" s="281"/>
      <c r="M1353" s="282"/>
      <c r="N1353" s="270"/>
      <c r="O1353" s="273"/>
      <c r="P1353" s="107"/>
      <c r="Q1353" s="107"/>
      <c r="R1353" s="107"/>
      <c r="S1353" s="107"/>
      <c r="T1353" s="107"/>
      <c r="U1353" s="107"/>
      <c r="V1353" s="154"/>
      <c r="W1353" s="139"/>
      <c r="X1353" s="75"/>
      <c r="Y1353" s="67"/>
      <c r="Z1353" s="67"/>
      <c r="AA1353" s="67"/>
      <c r="AB1353" s="67"/>
      <c r="AC1353" s="78"/>
      <c r="AD1353" s="83"/>
      <c r="AE1353" s="83"/>
      <c r="AF1353" s="83"/>
      <c r="AG1353" s="84"/>
      <c r="AH1353" s="166"/>
    </row>
    <row r="1354" spans="1:34" ht="6" customHeight="1" thickBot="1">
      <c r="A1354" s="249"/>
      <c r="B1354" s="294"/>
      <c r="C1354" s="297"/>
      <c r="D1354" s="300"/>
      <c r="E1354" s="251"/>
      <c r="F1354" s="254"/>
      <c r="G1354" s="254"/>
      <c r="H1354" s="257"/>
      <c r="I1354" s="294"/>
      <c r="J1354" s="297"/>
      <c r="K1354" s="300"/>
      <c r="L1354" s="259" t="str">
        <f>IF(OR(VLOOKUP(A1350,入力シート❷!A:I,5,FALSE)="",VLOOKUP(A1350,入力シート❷!A:I,6,FALSE)=""),"入力シート❷に入力してください",VLOOKUP(A1350,入力シート❷!A:I,5,FALSE)&amp;"　"&amp;VLOOKUP(A1350,入力シート❷!A:I,6,FALSE))</f>
        <v>入力シート❷に入力してください</v>
      </c>
      <c r="M1354" s="260"/>
      <c r="N1354" s="260"/>
      <c r="O1354" s="261"/>
      <c r="P1354" s="107"/>
      <c r="Q1354" s="107"/>
      <c r="R1354" s="107"/>
      <c r="S1354" s="107"/>
      <c r="T1354" s="107"/>
      <c r="U1354" s="107"/>
      <c r="V1354" s="136" t="s">
        <v>9</v>
      </c>
      <c r="W1354" s="128" t="str">
        <f>IF(VLOOKUP(A1350,入力シート❷!A:U,20,FALSE)="","",VLOOKUP(A1350,入力シート❷!A:U,20,FALSE))</f>
        <v/>
      </c>
      <c r="X1354" s="75"/>
      <c r="Y1354" s="67"/>
      <c r="Z1354" s="67"/>
      <c r="AA1354" s="67"/>
      <c r="AB1354" s="67"/>
      <c r="AC1354" s="78"/>
      <c r="AD1354" s="83"/>
      <c r="AE1354" s="83"/>
      <c r="AF1354" s="83"/>
      <c r="AG1354" s="84"/>
      <c r="AH1354" s="167" t="s">
        <v>15</v>
      </c>
    </row>
    <row r="1355" spans="1:34" ht="6" customHeight="1" thickBot="1">
      <c r="A1355" s="249"/>
      <c r="B1355" s="294"/>
      <c r="C1355" s="297"/>
      <c r="D1355" s="300"/>
      <c r="E1355" s="251"/>
      <c r="F1355" s="254"/>
      <c r="G1355" s="254"/>
      <c r="H1355" s="257"/>
      <c r="I1355" s="294"/>
      <c r="J1355" s="297"/>
      <c r="K1355" s="300"/>
      <c r="L1355" s="262"/>
      <c r="M1355" s="263"/>
      <c r="N1355" s="263"/>
      <c r="O1355" s="264"/>
      <c r="P1355" s="113"/>
      <c r="Q1355" s="113"/>
      <c r="R1355" s="113"/>
      <c r="S1355" s="113"/>
      <c r="T1355" s="113"/>
      <c r="U1355" s="113"/>
      <c r="V1355" s="124"/>
      <c r="W1355" s="121"/>
      <c r="X1355" s="75"/>
      <c r="Y1355" s="67"/>
      <c r="Z1355" s="67"/>
      <c r="AA1355" s="67"/>
      <c r="AB1355" s="67"/>
      <c r="AC1355" s="78"/>
      <c r="AD1355" s="83"/>
      <c r="AE1355" s="83"/>
      <c r="AF1355" s="83"/>
      <c r="AG1355" s="84"/>
      <c r="AH1355" s="165"/>
    </row>
    <row r="1356" spans="1:34" ht="6" customHeight="1" thickBot="1">
      <c r="A1356" s="249"/>
      <c r="B1356" s="294"/>
      <c r="C1356" s="297"/>
      <c r="D1356" s="300"/>
      <c r="E1356" s="251"/>
      <c r="F1356" s="254"/>
      <c r="G1356" s="254"/>
      <c r="H1356" s="257"/>
      <c r="I1356" s="294"/>
      <c r="J1356" s="297"/>
      <c r="K1356" s="300"/>
      <c r="L1356" s="262"/>
      <c r="M1356" s="263"/>
      <c r="N1356" s="263"/>
      <c r="O1356" s="264"/>
      <c r="P1356" s="114" t="s">
        <v>4</v>
      </c>
      <c r="Q1356" s="114" t="s">
        <v>5</v>
      </c>
      <c r="R1356" s="114" t="s">
        <v>11</v>
      </c>
      <c r="S1356" s="114" t="s">
        <v>12</v>
      </c>
      <c r="T1356" s="126" t="s">
        <v>15</v>
      </c>
      <c r="U1356" s="16"/>
      <c r="V1356" s="124"/>
      <c r="W1356" s="121"/>
      <c r="X1356" s="75" t="str">
        <f>IF(VLOOKUP(A1350,入力シート❷!A:AF,28,FALSE)="","",VLOOKUP(A1350,入力シート❷!A:AF,28,FALSE))</f>
        <v/>
      </c>
      <c r="Y1356" s="67" t="str">
        <f>IF(VLOOKUP(A1350,入力シート❷!A:AF,29,FALSE)="","",VLOOKUP(A1350,入力シート❷!A:AF,29,FALSE))</f>
        <v/>
      </c>
      <c r="Z1356" s="67" t="str">
        <f>IF(VLOOKUP(A1350,入力シート❷!A:AF,30,FALSE)="","",VLOOKUP(A1350,入力シート❷!A:AF,30,FALSE))</f>
        <v/>
      </c>
      <c r="AA1356" s="67" t="str">
        <f>IF(VLOOKUP(A1350,入力シート❷!A:AF,31,FALSE)="","",VLOOKUP(A1350,入力シート❷!A:AF,31,FALSE))</f>
        <v/>
      </c>
      <c r="AB1356" s="67" t="str">
        <f>IF(VLOOKUP(A1350,入力シート❷!A:AF,32,FALSE)="","",VLOOKUP(A1350,入力シート❷!A:AF,32,FALSE))</f>
        <v/>
      </c>
      <c r="AC1356" s="69"/>
      <c r="AD1356" s="83"/>
      <c r="AE1356" s="83"/>
      <c r="AF1356" s="83"/>
      <c r="AG1356" s="84"/>
      <c r="AH1356" s="165"/>
    </row>
    <row r="1357" spans="1:34" ht="6" customHeight="1" thickBot="1">
      <c r="A1357" s="249"/>
      <c r="B1357" s="294"/>
      <c r="C1357" s="297"/>
      <c r="D1357" s="300"/>
      <c r="E1357" s="251"/>
      <c r="F1357" s="254"/>
      <c r="G1357" s="254"/>
      <c r="H1357" s="257"/>
      <c r="I1357" s="294"/>
      <c r="J1357" s="297"/>
      <c r="K1357" s="300"/>
      <c r="L1357" s="262"/>
      <c r="M1357" s="263"/>
      <c r="N1357" s="263"/>
      <c r="O1357" s="264"/>
      <c r="P1357" s="115"/>
      <c r="Q1357" s="115"/>
      <c r="R1357" s="115"/>
      <c r="S1357" s="115"/>
      <c r="T1357" s="127"/>
      <c r="U1357" s="17"/>
      <c r="V1357" s="137"/>
      <c r="W1357" s="129"/>
      <c r="X1357" s="75"/>
      <c r="Y1357" s="67"/>
      <c r="Z1357" s="67"/>
      <c r="AA1357" s="67"/>
      <c r="AB1357" s="67"/>
      <c r="AC1357" s="69"/>
      <c r="AD1357" s="83"/>
      <c r="AE1357" s="83"/>
      <c r="AF1357" s="83"/>
      <c r="AG1357" s="84"/>
      <c r="AH1357" s="166"/>
    </row>
    <row r="1358" spans="1:34" ht="6" customHeight="1" thickBot="1">
      <c r="A1358" s="249"/>
      <c r="B1358" s="294"/>
      <c r="C1358" s="297"/>
      <c r="D1358" s="300"/>
      <c r="E1358" s="251"/>
      <c r="F1358" s="254"/>
      <c r="G1358" s="254"/>
      <c r="H1358" s="257"/>
      <c r="I1358" s="294"/>
      <c r="J1358" s="297"/>
      <c r="K1358" s="300"/>
      <c r="L1358" s="262"/>
      <c r="M1358" s="263"/>
      <c r="N1358" s="263"/>
      <c r="O1358" s="264"/>
      <c r="P1358" s="107" t="str">
        <f>IF(VLOOKUP(A1350,入力シート❷!A:U,14,FALSE)="","",VLOOKUP(A1350,入力シート❷!A:U,14,FALSE))</f>
        <v/>
      </c>
      <c r="Q1358" s="107" t="str">
        <f>IF(VLOOKUP(A1350,入力シート❷!A:U,15,FALSE)="","",VLOOKUP(A1350,入力シート❷!A:U,15,FALSE))</f>
        <v/>
      </c>
      <c r="R1358" s="107" t="str">
        <f>IF(VLOOKUP(A1350,入力シート❷!A:U,16,FALSE)="","",VLOOKUP(A1350,入力シート❷!A:U,16,FALSE))</f>
        <v/>
      </c>
      <c r="S1358" s="107" t="str">
        <f>IF(VLOOKUP(A1350,入力シート❷!A:U,17,FALSE)="","",VLOOKUP(A1350,入力シート❷!A:U,17,FALSE))</f>
        <v/>
      </c>
      <c r="T1358" s="127"/>
      <c r="U1358" s="17"/>
      <c r="V1358" s="123" t="s">
        <v>10</v>
      </c>
      <c r="W1358" s="120" t="str">
        <f>IF(VLOOKUP(A1350,入力シート❷!A:U,21,FALSE)="","",VLOOKUP(A1350,入力シート❷!A:U,21,FALSE))</f>
        <v/>
      </c>
      <c r="X1358" s="75"/>
      <c r="Y1358" s="67"/>
      <c r="Z1358" s="67"/>
      <c r="AA1358" s="67"/>
      <c r="AB1358" s="67"/>
      <c r="AC1358" s="69"/>
      <c r="AD1358" s="83"/>
      <c r="AE1358" s="83"/>
      <c r="AF1358" s="83"/>
      <c r="AG1358" s="84"/>
      <c r="AH1358" s="167" t="s">
        <v>15</v>
      </c>
    </row>
    <row r="1359" spans="1:34" ht="6" customHeight="1" thickBot="1">
      <c r="A1359" s="249"/>
      <c r="B1359" s="294"/>
      <c r="C1359" s="297"/>
      <c r="D1359" s="300"/>
      <c r="E1359" s="251"/>
      <c r="F1359" s="254"/>
      <c r="G1359" s="254"/>
      <c r="H1359" s="257"/>
      <c r="I1359" s="294"/>
      <c r="J1359" s="297"/>
      <c r="K1359" s="300"/>
      <c r="L1359" s="262"/>
      <c r="M1359" s="263"/>
      <c r="N1359" s="263"/>
      <c r="O1359" s="264"/>
      <c r="P1359" s="107"/>
      <c r="Q1359" s="107"/>
      <c r="R1359" s="107"/>
      <c r="S1359" s="107"/>
      <c r="T1359" s="111" t="str">
        <f>VLOOKUP(A1350,■■■!A:BN,66)</f>
        <v/>
      </c>
      <c r="U1359" s="118">
        <f>VLOOKUP(A1350,■■■!A:BA,53)</f>
        <v>0</v>
      </c>
      <c r="V1359" s="124"/>
      <c r="W1359" s="121"/>
      <c r="X1359" s="75"/>
      <c r="Y1359" s="67"/>
      <c r="Z1359" s="67"/>
      <c r="AA1359" s="67"/>
      <c r="AB1359" s="67"/>
      <c r="AC1359" s="69"/>
      <c r="AD1359" s="83"/>
      <c r="AE1359" s="83"/>
      <c r="AF1359" s="83"/>
      <c r="AG1359" s="84"/>
      <c r="AH1359" s="165"/>
    </row>
    <row r="1360" spans="1:34" ht="6" customHeight="1" thickBot="1">
      <c r="A1360" s="249"/>
      <c r="B1360" s="294"/>
      <c r="C1360" s="297"/>
      <c r="D1360" s="300"/>
      <c r="E1360" s="251"/>
      <c r="F1360" s="254"/>
      <c r="G1360" s="254"/>
      <c r="H1360" s="257"/>
      <c r="I1360" s="294"/>
      <c r="J1360" s="297"/>
      <c r="K1360" s="300"/>
      <c r="L1360" s="262"/>
      <c r="M1360" s="263"/>
      <c r="N1360" s="263"/>
      <c r="O1360" s="264"/>
      <c r="P1360" s="107"/>
      <c r="Q1360" s="107"/>
      <c r="R1360" s="107"/>
      <c r="S1360" s="107"/>
      <c r="T1360" s="111"/>
      <c r="U1360" s="118"/>
      <c r="V1360" s="124"/>
      <c r="W1360" s="121"/>
      <c r="X1360" s="75"/>
      <c r="Y1360" s="67"/>
      <c r="Z1360" s="67"/>
      <c r="AA1360" s="67"/>
      <c r="AB1360" s="67"/>
      <c r="AC1360" s="69"/>
      <c r="AD1360" s="83"/>
      <c r="AE1360" s="83"/>
      <c r="AF1360" s="83"/>
      <c r="AG1360" s="84"/>
      <c r="AH1360" s="165"/>
    </row>
    <row r="1361" spans="1:34" ht="6" customHeight="1" thickBot="1">
      <c r="A1361" s="249"/>
      <c r="B1361" s="295"/>
      <c r="C1361" s="298"/>
      <c r="D1361" s="301"/>
      <c r="E1361" s="252"/>
      <c r="F1361" s="255"/>
      <c r="G1361" s="255"/>
      <c r="H1361" s="258"/>
      <c r="I1361" s="295"/>
      <c r="J1361" s="298"/>
      <c r="K1361" s="301"/>
      <c r="L1361" s="265"/>
      <c r="M1361" s="266"/>
      <c r="N1361" s="266"/>
      <c r="O1361" s="267"/>
      <c r="P1361" s="108"/>
      <c r="Q1361" s="108"/>
      <c r="R1361" s="108"/>
      <c r="S1361" s="108"/>
      <c r="T1361" s="112"/>
      <c r="U1361" s="119"/>
      <c r="V1361" s="125"/>
      <c r="W1361" s="122"/>
      <c r="X1361" s="76"/>
      <c r="Y1361" s="68"/>
      <c r="Z1361" s="68"/>
      <c r="AA1361" s="68"/>
      <c r="AB1361" s="68"/>
      <c r="AC1361" s="70"/>
      <c r="AD1361" s="85"/>
      <c r="AE1361" s="85"/>
      <c r="AF1361" s="85"/>
      <c r="AG1361" s="86"/>
      <c r="AH1361" s="168"/>
    </row>
    <row r="1362" spans="1:34" ht="6" customHeight="1" thickBot="1">
      <c r="A1362" s="249">
        <v>74</v>
      </c>
      <c r="B1362" s="293" t="str">
        <f>IF(VLOOKUP(A1362,入力シート❷!A:B,2,FALSE)="ハイパーコース","ハイパー","")</f>
        <v/>
      </c>
      <c r="C1362" s="296" t="str">
        <f>IF(VLOOKUP(A1362,入力シート❷!A:B,2,FALSE)="アドバンストコース","アドバンスト","")</f>
        <v/>
      </c>
      <c r="D1362" s="299" t="str">
        <f>IF(VLOOKUP(A1362,入力シート❷!A:B,2,FALSE)="アグレッシブコース","アグレッシブ","")</f>
        <v/>
      </c>
      <c r="E1362" s="250" t="str">
        <f>IF(VLOOKUP(A1362,入力シート❷!A:C,3,FALSE)="A推薦(単願)","A推薦","")</f>
        <v/>
      </c>
      <c r="F1362" s="253" t="str">
        <f>IF(VLOOKUP(A1362,入力シート❷!A:C,3,FALSE)="B推薦(併願)","B推薦","")</f>
        <v/>
      </c>
      <c r="G1362" s="253" t="str">
        <f>IF(VLOOKUP(A1362,入力シート❷!A:C,3,FALSE)="C推薦(第一志望)","C推薦","")</f>
        <v/>
      </c>
      <c r="H1362" s="256" t="str">
        <f>IF(VLOOKUP(A1362,入力シート❷!A:C,3,FALSE)="併願優遇","併願優遇","")</f>
        <v/>
      </c>
      <c r="I1362" s="293" t="str">
        <f>IF(VLOOKUP(A1362,入力シート❷!A:D,4,FALSE)="学業特待Ⅰ","学業特待Ⅰ","")</f>
        <v/>
      </c>
      <c r="J1362" s="296" t="str">
        <f>IF(VLOOKUP(A1362,入力シート❷!A:D,4,FALSE)="学業特待Ⅱ","学業特待Ⅱ","")</f>
        <v/>
      </c>
      <c r="K1362" s="299" t="str">
        <f>IF(VLOOKUP(A1362,入力シート❷!A:D,4,FALSE)="学業特待Ⅲ","学業特待Ⅲ","")</f>
        <v/>
      </c>
      <c r="L1362" s="277" t="str">
        <f>IF(OR(VLOOKUP(A1362,入力シート❷!A:I,7,FALSE)="",VLOOKUP(A1362,入力シート❷!A:I,8,FALSE)=""),"入力シート❷に入力してください",VLOOKUP(A1362,入力シート❷!A:I,7,FALSE)&amp;"　"&amp;VLOOKUP(A1362,入力シート❷!A:I,8,FALSE))</f>
        <v>入力シート❷に入力してください</v>
      </c>
      <c r="M1362" s="278"/>
      <c r="N1362" s="268" t="str">
        <f>IF(VLOOKUP(A1362,入力シート❷!A:I,9,FALSE)="","",IF(VLOOKUP(A1362,入力シート❷!A:I,9,FALSE)="女","",VLOOKUP(A1362,入力シート❷!A:I,9,FALSE)))</f>
        <v/>
      </c>
      <c r="O1362" s="271" t="str">
        <f>IF(VLOOKUP(A1362,入力シート❷!A:I,9,FALSE)="","",IF(VLOOKUP(A1362,入力シート❷!A:I,9,FALSE)="男","",VLOOKUP(A1362,入力シート❷!A:I,9,FALSE)))</f>
        <v/>
      </c>
      <c r="P1362" s="159" t="s">
        <v>0</v>
      </c>
      <c r="Q1362" s="159" t="s">
        <v>1</v>
      </c>
      <c r="R1362" s="159" t="s">
        <v>2</v>
      </c>
      <c r="S1362" s="159" t="s">
        <v>3</v>
      </c>
      <c r="T1362" s="159" t="s">
        <v>6</v>
      </c>
      <c r="U1362" s="159" t="s">
        <v>7</v>
      </c>
      <c r="V1362" s="153" t="s">
        <v>8</v>
      </c>
      <c r="W1362" s="138" t="str">
        <f>IF(VLOOKUP(A1362,入力シート❷!A:U,19,FALSE)="","",VLOOKUP(A1362,入力シート❷!A:U,19,FALSE))</f>
        <v/>
      </c>
      <c r="X1362" s="87" t="str">
        <f>IF(VLOOKUP(A1362,入力シート❷!A:AF,22,FALSE)="","",VLOOKUP(A1362,入力シート❷!A:AF,22,FALSE))</f>
        <v/>
      </c>
      <c r="Y1362" s="66" t="str">
        <f>IF(VLOOKUP(A1362,入力シート❷!A:AF,23,FALSE)="","",VLOOKUP(A1362,入力シート❷!A:AF,23,FALSE))</f>
        <v/>
      </c>
      <c r="Z1362" s="66" t="str">
        <f>IF(VLOOKUP(A1362,入力シート❷!A:AF,24,FALSE)="","",VLOOKUP(A1362,入力シート❷!A:AF,24,FALSE))</f>
        <v/>
      </c>
      <c r="AA1362" s="66" t="str">
        <f>IF(VLOOKUP(A1362,入力シート❷!A:AF,25,FALSE)="","",VLOOKUP(A1362,入力シート❷!A:AF,25,FALSE))</f>
        <v/>
      </c>
      <c r="AB1362" s="66" t="str">
        <f>IF(VLOOKUP(A1362,入力シート❷!A:AF,26,FALSE)="","",VLOOKUP(A1362,入力シート❷!A:AF,26,FALSE))</f>
        <v/>
      </c>
      <c r="AC1362" s="77" t="str">
        <f>IF(VLOOKUP(A1362,入力シート❷!A:AF,27,FALSE)="","",VLOOKUP(A1362,入力シート❷!A:AF,27,FALSE))</f>
        <v/>
      </c>
      <c r="AD1362" s="81" t="str">
        <f>IF(VLOOKUP(A1362,入力シート❷!A:AG,33,FALSE)="","必要な場合、入力シート❷に入力してください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必要な場合、入力シート❷に入力してください",VLOOKUP(A1362,入力シート❷!A:AG,33,FALSE))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362" s="81"/>
      <c r="AF1362" s="81"/>
      <c r="AG1362" s="82"/>
      <c r="AH1362" s="164" t="s">
        <v>15</v>
      </c>
    </row>
    <row r="1363" spans="1:34" ht="6" customHeight="1" thickBot="1">
      <c r="A1363" s="249"/>
      <c r="B1363" s="294"/>
      <c r="C1363" s="297"/>
      <c r="D1363" s="300"/>
      <c r="E1363" s="251"/>
      <c r="F1363" s="254"/>
      <c r="G1363" s="254"/>
      <c r="H1363" s="257"/>
      <c r="I1363" s="294"/>
      <c r="J1363" s="297"/>
      <c r="K1363" s="300"/>
      <c r="L1363" s="279"/>
      <c r="M1363" s="280"/>
      <c r="N1363" s="269"/>
      <c r="O1363" s="272"/>
      <c r="P1363" s="115"/>
      <c r="Q1363" s="115"/>
      <c r="R1363" s="115"/>
      <c r="S1363" s="115"/>
      <c r="T1363" s="115"/>
      <c r="U1363" s="115"/>
      <c r="V1363" s="124"/>
      <c r="W1363" s="121"/>
      <c r="X1363" s="75"/>
      <c r="Y1363" s="67"/>
      <c r="Z1363" s="67"/>
      <c r="AA1363" s="67"/>
      <c r="AB1363" s="67"/>
      <c r="AC1363" s="78"/>
      <c r="AD1363" s="83"/>
      <c r="AE1363" s="83"/>
      <c r="AF1363" s="83"/>
      <c r="AG1363" s="84"/>
      <c r="AH1363" s="165"/>
    </row>
    <row r="1364" spans="1:34" ht="6" customHeight="1" thickBot="1">
      <c r="A1364" s="249"/>
      <c r="B1364" s="294"/>
      <c r="C1364" s="297"/>
      <c r="D1364" s="300"/>
      <c r="E1364" s="251"/>
      <c r="F1364" s="254"/>
      <c r="G1364" s="254"/>
      <c r="H1364" s="257"/>
      <c r="I1364" s="294"/>
      <c r="J1364" s="297"/>
      <c r="K1364" s="300"/>
      <c r="L1364" s="279"/>
      <c r="M1364" s="280"/>
      <c r="N1364" s="269"/>
      <c r="O1364" s="272"/>
      <c r="P1364" s="107" t="str">
        <f>IF(VLOOKUP(A1362,入力シート❷!A:U,10,FALSE)="","",VLOOKUP(A1362,入力シート❷!A:U,10,FALSE))</f>
        <v/>
      </c>
      <c r="Q1364" s="107" t="str">
        <f>IF(VLOOKUP(A1362,入力シート❷!A:U,11,FALSE)="","",VLOOKUP(A1362,入力シート❷!A:U,11,FALSE))</f>
        <v/>
      </c>
      <c r="R1364" s="107" t="str">
        <f>IF(VLOOKUP(A1362,入力シート❷!A:U,12,FALSE)="","",VLOOKUP(A1362,入力シート❷!A:U,12,FALSE))</f>
        <v/>
      </c>
      <c r="S1364" s="107" t="str">
        <f>IF(VLOOKUP(A1362,入力シート❷!A:U,13,FALSE)="","",VLOOKUP(A1362,入力シート❷!A:U,13,FALSE))</f>
        <v/>
      </c>
      <c r="T1364" s="107" t="str">
        <f>IF(VLOOKUP(A1362,入力シート❷!A:U,18,FALSE)="","",VLOOKUP(A1362,入力シート❷!A:U,18,FALSE))</f>
        <v/>
      </c>
      <c r="U1364" s="107" t="str">
        <f>IF(SUM(P1364:T1364)=0,"",SUM(P1364:T1364))</f>
        <v/>
      </c>
      <c r="V1364" s="124"/>
      <c r="W1364" s="121"/>
      <c r="X1364" s="75"/>
      <c r="Y1364" s="67"/>
      <c r="Z1364" s="67"/>
      <c r="AA1364" s="67"/>
      <c r="AB1364" s="67"/>
      <c r="AC1364" s="78"/>
      <c r="AD1364" s="83"/>
      <c r="AE1364" s="83"/>
      <c r="AF1364" s="83"/>
      <c r="AG1364" s="84"/>
      <c r="AH1364" s="165"/>
    </row>
    <row r="1365" spans="1:34" ht="6" customHeight="1" thickBot="1">
      <c r="A1365" s="249"/>
      <c r="B1365" s="294"/>
      <c r="C1365" s="297"/>
      <c r="D1365" s="300"/>
      <c r="E1365" s="251"/>
      <c r="F1365" s="254"/>
      <c r="G1365" s="254"/>
      <c r="H1365" s="257"/>
      <c r="I1365" s="294"/>
      <c r="J1365" s="297"/>
      <c r="K1365" s="300"/>
      <c r="L1365" s="281"/>
      <c r="M1365" s="282"/>
      <c r="N1365" s="270"/>
      <c r="O1365" s="273"/>
      <c r="P1365" s="107"/>
      <c r="Q1365" s="107"/>
      <c r="R1365" s="107"/>
      <c r="S1365" s="107"/>
      <c r="T1365" s="107"/>
      <c r="U1365" s="107"/>
      <c r="V1365" s="154"/>
      <c r="W1365" s="139"/>
      <c r="X1365" s="75"/>
      <c r="Y1365" s="67"/>
      <c r="Z1365" s="67"/>
      <c r="AA1365" s="67"/>
      <c r="AB1365" s="67"/>
      <c r="AC1365" s="78"/>
      <c r="AD1365" s="83"/>
      <c r="AE1365" s="83"/>
      <c r="AF1365" s="83"/>
      <c r="AG1365" s="84"/>
      <c r="AH1365" s="166"/>
    </row>
    <row r="1366" spans="1:34" ht="6" customHeight="1" thickBot="1">
      <c r="A1366" s="249"/>
      <c r="B1366" s="294"/>
      <c r="C1366" s="297"/>
      <c r="D1366" s="300"/>
      <c r="E1366" s="251"/>
      <c r="F1366" s="254"/>
      <c r="G1366" s="254"/>
      <c r="H1366" s="257"/>
      <c r="I1366" s="294"/>
      <c r="J1366" s="297"/>
      <c r="K1366" s="300"/>
      <c r="L1366" s="259" t="str">
        <f>IF(OR(VLOOKUP(A1362,入力シート❷!A:I,5,FALSE)="",VLOOKUP(A1362,入力シート❷!A:I,6,FALSE)=""),"入力シート❷に入力してください",VLOOKUP(A1362,入力シート❷!A:I,5,FALSE)&amp;"　"&amp;VLOOKUP(A1362,入力シート❷!A:I,6,FALSE))</f>
        <v>入力シート❷に入力してください</v>
      </c>
      <c r="M1366" s="260"/>
      <c r="N1366" s="260"/>
      <c r="O1366" s="261"/>
      <c r="P1366" s="107"/>
      <c r="Q1366" s="107"/>
      <c r="R1366" s="107"/>
      <c r="S1366" s="107"/>
      <c r="T1366" s="107"/>
      <c r="U1366" s="107"/>
      <c r="V1366" s="136" t="s">
        <v>9</v>
      </c>
      <c r="W1366" s="128" t="str">
        <f>IF(VLOOKUP(A1362,入力シート❷!A:U,20,FALSE)="","",VLOOKUP(A1362,入力シート❷!A:U,20,FALSE))</f>
        <v/>
      </c>
      <c r="X1366" s="75"/>
      <c r="Y1366" s="67"/>
      <c r="Z1366" s="67"/>
      <c r="AA1366" s="67"/>
      <c r="AB1366" s="67"/>
      <c r="AC1366" s="78"/>
      <c r="AD1366" s="83"/>
      <c r="AE1366" s="83"/>
      <c r="AF1366" s="83"/>
      <c r="AG1366" s="84"/>
      <c r="AH1366" s="167" t="s">
        <v>15</v>
      </c>
    </row>
    <row r="1367" spans="1:34" ht="6" customHeight="1" thickBot="1">
      <c r="A1367" s="249"/>
      <c r="B1367" s="294"/>
      <c r="C1367" s="297"/>
      <c r="D1367" s="300"/>
      <c r="E1367" s="251"/>
      <c r="F1367" s="254"/>
      <c r="G1367" s="254"/>
      <c r="H1367" s="257"/>
      <c r="I1367" s="294"/>
      <c r="J1367" s="297"/>
      <c r="K1367" s="300"/>
      <c r="L1367" s="262"/>
      <c r="M1367" s="263"/>
      <c r="N1367" s="263"/>
      <c r="O1367" s="264"/>
      <c r="P1367" s="113"/>
      <c r="Q1367" s="113"/>
      <c r="R1367" s="113"/>
      <c r="S1367" s="113"/>
      <c r="T1367" s="113"/>
      <c r="U1367" s="113"/>
      <c r="V1367" s="124"/>
      <c r="W1367" s="121"/>
      <c r="X1367" s="75"/>
      <c r="Y1367" s="67"/>
      <c r="Z1367" s="67"/>
      <c r="AA1367" s="67"/>
      <c r="AB1367" s="67"/>
      <c r="AC1367" s="78"/>
      <c r="AD1367" s="83"/>
      <c r="AE1367" s="83"/>
      <c r="AF1367" s="83"/>
      <c r="AG1367" s="84"/>
      <c r="AH1367" s="165"/>
    </row>
    <row r="1368" spans="1:34" ht="6" customHeight="1" thickBot="1">
      <c r="A1368" s="249"/>
      <c r="B1368" s="294"/>
      <c r="C1368" s="297"/>
      <c r="D1368" s="300"/>
      <c r="E1368" s="251"/>
      <c r="F1368" s="254"/>
      <c r="G1368" s="254"/>
      <c r="H1368" s="257"/>
      <c r="I1368" s="294"/>
      <c r="J1368" s="297"/>
      <c r="K1368" s="300"/>
      <c r="L1368" s="262"/>
      <c r="M1368" s="263"/>
      <c r="N1368" s="263"/>
      <c r="O1368" s="264"/>
      <c r="P1368" s="114" t="s">
        <v>4</v>
      </c>
      <c r="Q1368" s="114" t="s">
        <v>5</v>
      </c>
      <c r="R1368" s="114" t="s">
        <v>11</v>
      </c>
      <c r="S1368" s="114" t="s">
        <v>12</v>
      </c>
      <c r="T1368" s="126" t="s">
        <v>15</v>
      </c>
      <c r="U1368" s="16"/>
      <c r="V1368" s="124"/>
      <c r="W1368" s="121"/>
      <c r="X1368" s="75" t="str">
        <f>IF(VLOOKUP(A1362,入力シート❷!A:AF,28,FALSE)="","",VLOOKUP(A1362,入力シート❷!A:AF,28,FALSE))</f>
        <v/>
      </c>
      <c r="Y1368" s="67" t="str">
        <f>IF(VLOOKUP(A1362,入力シート❷!A:AF,29,FALSE)="","",VLOOKUP(A1362,入力シート❷!A:AF,29,FALSE))</f>
        <v/>
      </c>
      <c r="Z1368" s="67" t="str">
        <f>IF(VLOOKUP(A1362,入力シート❷!A:AF,30,FALSE)="","",VLOOKUP(A1362,入力シート❷!A:AF,30,FALSE))</f>
        <v/>
      </c>
      <c r="AA1368" s="67" t="str">
        <f>IF(VLOOKUP(A1362,入力シート❷!A:AF,31,FALSE)="","",VLOOKUP(A1362,入力シート❷!A:AF,31,FALSE))</f>
        <v/>
      </c>
      <c r="AB1368" s="67" t="str">
        <f>IF(VLOOKUP(A1362,入力シート❷!A:AF,32,FALSE)="","",VLOOKUP(A1362,入力シート❷!A:AF,32,FALSE))</f>
        <v/>
      </c>
      <c r="AC1368" s="69"/>
      <c r="AD1368" s="83"/>
      <c r="AE1368" s="83"/>
      <c r="AF1368" s="83"/>
      <c r="AG1368" s="84"/>
      <c r="AH1368" s="165"/>
    </row>
    <row r="1369" spans="1:34" ht="6" customHeight="1" thickBot="1">
      <c r="A1369" s="249"/>
      <c r="B1369" s="294"/>
      <c r="C1369" s="297"/>
      <c r="D1369" s="300"/>
      <c r="E1369" s="251"/>
      <c r="F1369" s="254"/>
      <c r="G1369" s="254"/>
      <c r="H1369" s="257"/>
      <c r="I1369" s="294"/>
      <c r="J1369" s="297"/>
      <c r="K1369" s="300"/>
      <c r="L1369" s="262"/>
      <c r="M1369" s="263"/>
      <c r="N1369" s="263"/>
      <c r="O1369" s="264"/>
      <c r="P1369" s="115"/>
      <c r="Q1369" s="115"/>
      <c r="R1369" s="115"/>
      <c r="S1369" s="115"/>
      <c r="T1369" s="127"/>
      <c r="U1369" s="17"/>
      <c r="V1369" s="137"/>
      <c r="W1369" s="129"/>
      <c r="X1369" s="75"/>
      <c r="Y1369" s="67"/>
      <c r="Z1369" s="67"/>
      <c r="AA1369" s="67"/>
      <c r="AB1369" s="67"/>
      <c r="AC1369" s="69"/>
      <c r="AD1369" s="83"/>
      <c r="AE1369" s="83"/>
      <c r="AF1369" s="83"/>
      <c r="AG1369" s="84"/>
      <c r="AH1369" s="166"/>
    </row>
    <row r="1370" spans="1:34" ht="6" customHeight="1" thickBot="1">
      <c r="A1370" s="249"/>
      <c r="B1370" s="294"/>
      <c r="C1370" s="297"/>
      <c r="D1370" s="300"/>
      <c r="E1370" s="251"/>
      <c r="F1370" s="254"/>
      <c r="G1370" s="254"/>
      <c r="H1370" s="257"/>
      <c r="I1370" s="294"/>
      <c r="J1370" s="297"/>
      <c r="K1370" s="300"/>
      <c r="L1370" s="262"/>
      <c r="M1370" s="263"/>
      <c r="N1370" s="263"/>
      <c r="O1370" s="264"/>
      <c r="P1370" s="107" t="str">
        <f>IF(VLOOKUP(A1362,入力シート❷!A:U,14,FALSE)="","",VLOOKUP(A1362,入力シート❷!A:U,14,FALSE))</f>
        <v/>
      </c>
      <c r="Q1370" s="107" t="str">
        <f>IF(VLOOKUP(A1362,入力シート❷!A:U,15,FALSE)="","",VLOOKUP(A1362,入力シート❷!A:U,15,FALSE))</f>
        <v/>
      </c>
      <c r="R1370" s="107" t="str">
        <f>IF(VLOOKUP(A1362,入力シート❷!A:U,16,FALSE)="","",VLOOKUP(A1362,入力シート❷!A:U,16,FALSE))</f>
        <v/>
      </c>
      <c r="S1370" s="107" t="str">
        <f>IF(VLOOKUP(A1362,入力シート❷!A:U,17,FALSE)="","",VLOOKUP(A1362,入力シート❷!A:U,17,FALSE))</f>
        <v/>
      </c>
      <c r="T1370" s="127"/>
      <c r="U1370" s="17"/>
      <c r="V1370" s="123" t="s">
        <v>10</v>
      </c>
      <c r="W1370" s="120" t="str">
        <f>IF(VLOOKUP(A1362,入力シート❷!A:U,21,FALSE)="","",VLOOKUP(A1362,入力シート❷!A:U,21,FALSE))</f>
        <v/>
      </c>
      <c r="X1370" s="75"/>
      <c r="Y1370" s="67"/>
      <c r="Z1370" s="67"/>
      <c r="AA1370" s="67"/>
      <c r="AB1370" s="67"/>
      <c r="AC1370" s="69"/>
      <c r="AD1370" s="83"/>
      <c r="AE1370" s="83"/>
      <c r="AF1370" s="83"/>
      <c r="AG1370" s="84"/>
      <c r="AH1370" s="167" t="s">
        <v>15</v>
      </c>
    </row>
    <row r="1371" spans="1:34" ht="6" customHeight="1" thickBot="1">
      <c r="A1371" s="249"/>
      <c r="B1371" s="294"/>
      <c r="C1371" s="297"/>
      <c r="D1371" s="300"/>
      <c r="E1371" s="251"/>
      <c r="F1371" s="254"/>
      <c r="G1371" s="254"/>
      <c r="H1371" s="257"/>
      <c r="I1371" s="294"/>
      <c r="J1371" s="297"/>
      <c r="K1371" s="300"/>
      <c r="L1371" s="262"/>
      <c r="M1371" s="263"/>
      <c r="N1371" s="263"/>
      <c r="O1371" s="264"/>
      <c r="P1371" s="107"/>
      <c r="Q1371" s="107"/>
      <c r="R1371" s="107"/>
      <c r="S1371" s="107"/>
      <c r="T1371" s="111" t="str">
        <f>VLOOKUP(A1362,■■■!A:BN,66)</f>
        <v/>
      </c>
      <c r="U1371" s="118">
        <f>VLOOKUP(A1362,■■■!A:BA,53)</f>
        <v>0</v>
      </c>
      <c r="V1371" s="124"/>
      <c r="W1371" s="121"/>
      <c r="X1371" s="75"/>
      <c r="Y1371" s="67"/>
      <c r="Z1371" s="67"/>
      <c r="AA1371" s="67"/>
      <c r="AB1371" s="67"/>
      <c r="AC1371" s="69"/>
      <c r="AD1371" s="83"/>
      <c r="AE1371" s="83"/>
      <c r="AF1371" s="83"/>
      <c r="AG1371" s="84"/>
      <c r="AH1371" s="165"/>
    </row>
    <row r="1372" spans="1:34" ht="6" customHeight="1" thickBot="1">
      <c r="A1372" s="249"/>
      <c r="B1372" s="294"/>
      <c r="C1372" s="297"/>
      <c r="D1372" s="300"/>
      <c r="E1372" s="251"/>
      <c r="F1372" s="254"/>
      <c r="G1372" s="254"/>
      <c r="H1372" s="257"/>
      <c r="I1372" s="294"/>
      <c r="J1372" s="297"/>
      <c r="K1372" s="300"/>
      <c r="L1372" s="262"/>
      <c r="M1372" s="263"/>
      <c r="N1372" s="263"/>
      <c r="O1372" s="264"/>
      <c r="P1372" s="107"/>
      <c r="Q1372" s="107"/>
      <c r="R1372" s="107"/>
      <c r="S1372" s="107"/>
      <c r="T1372" s="111"/>
      <c r="U1372" s="118"/>
      <c r="V1372" s="124"/>
      <c r="W1372" s="121"/>
      <c r="X1372" s="75"/>
      <c r="Y1372" s="67"/>
      <c r="Z1372" s="67"/>
      <c r="AA1372" s="67"/>
      <c r="AB1372" s="67"/>
      <c r="AC1372" s="69"/>
      <c r="AD1372" s="83"/>
      <c r="AE1372" s="83"/>
      <c r="AF1372" s="83"/>
      <c r="AG1372" s="84"/>
      <c r="AH1372" s="165"/>
    </row>
    <row r="1373" spans="1:34" ht="6" customHeight="1" thickBot="1">
      <c r="A1373" s="249"/>
      <c r="B1373" s="295"/>
      <c r="C1373" s="298"/>
      <c r="D1373" s="301"/>
      <c r="E1373" s="252"/>
      <c r="F1373" s="255"/>
      <c r="G1373" s="255"/>
      <c r="H1373" s="258"/>
      <c r="I1373" s="295"/>
      <c r="J1373" s="298"/>
      <c r="K1373" s="301"/>
      <c r="L1373" s="265"/>
      <c r="M1373" s="266"/>
      <c r="N1373" s="266"/>
      <c r="O1373" s="267"/>
      <c r="P1373" s="108"/>
      <c r="Q1373" s="108"/>
      <c r="R1373" s="108"/>
      <c r="S1373" s="108"/>
      <c r="T1373" s="112"/>
      <c r="U1373" s="119"/>
      <c r="V1373" s="125"/>
      <c r="W1373" s="122"/>
      <c r="X1373" s="76"/>
      <c r="Y1373" s="68"/>
      <c r="Z1373" s="68"/>
      <c r="AA1373" s="68"/>
      <c r="AB1373" s="68"/>
      <c r="AC1373" s="70"/>
      <c r="AD1373" s="85"/>
      <c r="AE1373" s="85"/>
      <c r="AF1373" s="85"/>
      <c r="AG1373" s="86"/>
      <c r="AH1373" s="168"/>
    </row>
    <row r="1374" spans="1:34" ht="6" customHeight="1" thickBot="1">
      <c r="A1374" s="249">
        <v>75</v>
      </c>
      <c r="B1374" s="293" t="str">
        <f>IF(VLOOKUP(A1374,入力シート❷!A:B,2,FALSE)="ハイパーコース","ハイパー","")</f>
        <v/>
      </c>
      <c r="C1374" s="296" t="str">
        <f>IF(VLOOKUP(A1374,入力シート❷!A:B,2,FALSE)="アドバンストコース","アドバンスト","")</f>
        <v/>
      </c>
      <c r="D1374" s="299" t="str">
        <f>IF(VLOOKUP(A1374,入力シート❷!A:B,2,FALSE)="アグレッシブコース","アグレッシブ","")</f>
        <v/>
      </c>
      <c r="E1374" s="250" t="str">
        <f>IF(VLOOKUP(A1374,入力シート❷!A:C,3,FALSE)="A推薦(単願)","A推薦","")</f>
        <v/>
      </c>
      <c r="F1374" s="253" t="str">
        <f>IF(VLOOKUP(A1374,入力シート❷!A:C,3,FALSE)="B推薦(併願)","B推薦","")</f>
        <v/>
      </c>
      <c r="G1374" s="253" t="str">
        <f>IF(VLOOKUP(A1374,入力シート❷!A:C,3,FALSE)="C推薦(第一志望)","C推薦","")</f>
        <v/>
      </c>
      <c r="H1374" s="256" t="str">
        <f>IF(VLOOKUP(A1374,入力シート❷!A:C,3,FALSE)="併願優遇","併願優遇","")</f>
        <v/>
      </c>
      <c r="I1374" s="293" t="str">
        <f>IF(VLOOKUP(A1374,入力シート❷!A:D,4,FALSE)="学業特待Ⅰ","学業特待Ⅰ","")</f>
        <v/>
      </c>
      <c r="J1374" s="296" t="str">
        <f>IF(VLOOKUP(A1374,入力シート❷!A:D,4,FALSE)="学業特待Ⅱ","学業特待Ⅱ","")</f>
        <v/>
      </c>
      <c r="K1374" s="299" t="str">
        <f>IF(VLOOKUP(A1374,入力シート❷!A:D,4,FALSE)="学業特待Ⅲ","学業特待Ⅲ","")</f>
        <v/>
      </c>
      <c r="L1374" s="277" t="str">
        <f>IF(OR(VLOOKUP(A1374,入力シート❷!A:I,7,FALSE)="",VLOOKUP(A1374,入力シート❷!A:I,8,FALSE)=""),"入力シート❷に入力してください",VLOOKUP(A1374,入力シート❷!A:I,7,FALSE)&amp;"　"&amp;VLOOKUP(A1374,入力シート❷!A:I,8,FALSE))</f>
        <v>入力シート❷に入力してください</v>
      </c>
      <c r="M1374" s="278"/>
      <c r="N1374" s="268" t="str">
        <f>IF(VLOOKUP(A1374,入力シート❷!A:I,9,FALSE)="","",IF(VLOOKUP(A1374,入力シート❷!A:I,9,FALSE)="女","",VLOOKUP(A1374,入力シート❷!A:I,9,FALSE)))</f>
        <v/>
      </c>
      <c r="O1374" s="271" t="str">
        <f>IF(VLOOKUP(A1374,入力シート❷!A:I,9,FALSE)="","",IF(VLOOKUP(A1374,入力シート❷!A:I,9,FALSE)="男","",VLOOKUP(A1374,入力シート❷!A:I,9,FALSE)))</f>
        <v/>
      </c>
      <c r="P1374" s="159" t="s">
        <v>0</v>
      </c>
      <c r="Q1374" s="159" t="s">
        <v>1</v>
      </c>
      <c r="R1374" s="159" t="s">
        <v>2</v>
      </c>
      <c r="S1374" s="159" t="s">
        <v>3</v>
      </c>
      <c r="T1374" s="159" t="s">
        <v>6</v>
      </c>
      <c r="U1374" s="159" t="s">
        <v>7</v>
      </c>
      <c r="V1374" s="153" t="s">
        <v>8</v>
      </c>
      <c r="W1374" s="138" t="str">
        <f>IF(VLOOKUP(A1374,入力シート❷!A:U,19,FALSE)="","",VLOOKUP(A1374,入力シート❷!A:U,19,FALSE))</f>
        <v/>
      </c>
      <c r="X1374" s="87" t="str">
        <f>IF(VLOOKUP(A1374,入力シート❷!A:AF,22,FALSE)="","",VLOOKUP(A1374,入力シート❷!A:AF,22,FALSE))</f>
        <v/>
      </c>
      <c r="Y1374" s="66" t="str">
        <f>IF(VLOOKUP(A1374,入力シート❷!A:AF,23,FALSE)="","",VLOOKUP(A1374,入力シート❷!A:AF,23,FALSE))</f>
        <v/>
      </c>
      <c r="Z1374" s="66" t="str">
        <f>IF(VLOOKUP(A1374,入力シート❷!A:AF,24,FALSE)="","",VLOOKUP(A1374,入力シート❷!A:AF,24,FALSE))</f>
        <v/>
      </c>
      <c r="AA1374" s="66" t="str">
        <f>IF(VLOOKUP(A1374,入力シート❷!A:AF,25,FALSE)="","",VLOOKUP(A1374,入力シート❷!A:AF,25,FALSE))</f>
        <v/>
      </c>
      <c r="AB1374" s="66" t="str">
        <f>IF(VLOOKUP(A1374,入力シート❷!A:AF,26,FALSE)="","",VLOOKUP(A1374,入力シート❷!A:AF,26,FALSE))</f>
        <v/>
      </c>
      <c r="AC1374" s="77" t="str">
        <f>IF(VLOOKUP(A1374,入力シート❷!A:AF,27,FALSE)="","",VLOOKUP(A1374,入力シート❷!A:AF,27,FALSE))</f>
        <v/>
      </c>
      <c r="AD1374" s="81" t="str">
        <f>IF(VLOOKUP(A1374,入力シート❷!A:AG,33,FALSE)="","必要な場合、入力シート❷に入力してください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必要な場合、入力シート❷に入力してください",VLOOKUP(A1374,入力シート❷!A:AG,33,FALSE))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374" s="81"/>
      <c r="AF1374" s="81"/>
      <c r="AG1374" s="82"/>
      <c r="AH1374" s="164" t="s">
        <v>15</v>
      </c>
    </row>
    <row r="1375" spans="1:34" ht="6" customHeight="1" thickBot="1">
      <c r="A1375" s="249"/>
      <c r="B1375" s="294"/>
      <c r="C1375" s="297"/>
      <c r="D1375" s="300"/>
      <c r="E1375" s="251"/>
      <c r="F1375" s="254"/>
      <c r="G1375" s="254"/>
      <c r="H1375" s="257"/>
      <c r="I1375" s="294"/>
      <c r="J1375" s="297"/>
      <c r="K1375" s="300"/>
      <c r="L1375" s="279"/>
      <c r="M1375" s="280"/>
      <c r="N1375" s="269"/>
      <c r="O1375" s="272"/>
      <c r="P1375" s="115"/>
      <c r="Q1375" s="115"/>
      <c r="R1375" s="115"/>
      <c r="S1375" s="115"/>
      <c r="T1375" s="115"/>
      <c r="U1375" s="115"/>
      <c r="V1375" s="124"/>
      <c r="W1375" s="121"/>
      <c r="X1375" s="75"/>
      <c r="Y1375" s="67"/>
      <c r="Z1375" s="67"/>
      <c r="AA1375" s="67"/>
      <c r="AB1375" s="67"/>
      <c r="AC1375" s="78"/>
      <c r="AD1375" s="83"/>
      <c r="AE1375" s="83"/>
      <c r="AF1375" s="83"/>
      <c r="AG1375" s="84"/>
      <c r="AH1375" s="165"/>
    </row>
    <row r="1376" spans="1:34" ht="6" customHeight="1" thickBot="1">
      <c r="A1376" s="249"/>
      <c r="B1376" s="294"/>
      <c r="C1376" s="297"/>
      <c r="D1376" s="300"/>
      <c r="E1376" s="251"/>
      <c r="F1376" s="254"/>
      <c r="G1376" s="254"/>
      <c r="H1376" s="257"/>
      <c r="I1376" s="294"/>
      <c r="J1376" s="297"/>
      <c r="K1376" s="300"/>
      <c r="L1376" s="279"/>
      <c r="M1376" s="280"/>
      <c r="N1376" s="269"/>
      <c r="O1376" s="272"/>
      <c r="P1376" s="107" t="str">
        <f>IF(VLOOKUP(A1374,入力シート❷!A:U,10,FALSE)="","",VLOOKUP(A1374,入力シート❷!A:U,10,FALSE))</f>
        <v/>
      </c>
      <c r="Q1376" s="107" t="str">
        <f>IF(VLOOKUP(A1374,入力シート❷!A:U,11,FALSE)="","",VLOOKUP(A1374,入力シート❷!A:U,11,FALSE))</f>
        <v/>
      </c>
      <c r="R1376" s="107" t="str">
        <f>IF(VLOOKUP(A1374,入力シート❷!A:U,12,FALSE)="","",VLOOKUP(A1374,入力シート❷!A:U,12,FALSE))</f>
        <v/>
      </c>
      <c r="S1376" s="107" t="str">
        <f>IF(VLOOKUP(A1374,入力シート❷!A:U,13,FALSE)="","",VLOOKUP(A1374,入力シート❷!A:U,13,FALSE))</f>
        <v/>
      </c>
      <c r="T1376" s="107" t="str">
        <f>IF(VLOOKUP(A1374,入力シート❷!A:U,18,FALSE)="","",VLOOKUP(A1374,入力シート❷!A:U,18,FALSE))</f>
        <v/>
      </c>
      <c r="U1376" s="107" t="str">
        <f>IF(SUM(P1376:T1376)=0,"",SUM(P1376:T1376))</f>
        <v/>
      </c>
      <c r="V1376" s="124"/>
      <c r="W1376" s="121"/>
      <c r="X1376" s="75"/>
      <c r="Y1376" s="67"/>
      <c r="Z1376" s="67"/>
      <c r="AA1376" s="67"/>
      <c r="AB1376" s="67"/>
      <c r="AC1376" s="78"/>
      <c r="AD1376" s="83"/>
      <c r="AE1376" s="83"/>
      <c r="AF1376" s="83"/>
      <c r="AG1376" s="84"/>
      <c r="AH1376" s="165"/>
    </row>
    <row r="1377" spans="1:34" ht="6" customHeight="1" thickBot="1">
      <c r="A1377" s="249"/>
      <c r="B1377" s="294"/>
      <c r="C1377" s="297"/>
      <c r="D1377" s="300"/>
      <c r="E1377" s="251"/>
      <c r="F1377" s="254"/>
      <c r="G1377" s="254"/>
      <c r="H1377" s="257"/>
      <c r="I1377" s="294"/>
      <c r="J1377" s="297"/>
      <c r="K1377" s="300"/>
      <c r="L1377" s="281"/>
      <c r="M1377" s="282"/>
      <c r="N1377" s="270"/>
      <c r="O1377" s="273"/>
      <c r="P1377" s="107"/>
      <c r="Q1377" s="107"/>
      <c r="R1377" s="107"/>
      <c r="S1377" s="107"/>
      <c r="T1377" s="107"/>
      <c r="U1377" s="107"/>
      <c r="V1377" s="154"/>
      <c r="W1377" s="139"/>
      <c r="X1377" s="75"/>
      <c r="Y1377" s="67"/>
      <c r="Z1377" s="67"/>
      <c r="AA1377" s="67"/>
      <c r="AB1377" s="67"/>
      <c r="AC1377" s="78"/>
      <c r="AD1377" s="83"/>
      <c r="AE1377" s="83"/>
      <c r="AF1377" s="83"/>
      <c r="AG1377" s="84"/>
      <c r="AH1377" s="166"/>
    </row>
    <row r="1378" spans="1:34" ht="6" customHeight="1" thickBot="1">
      <c r="A1378" s="249"/>
      <c r="B1378" s="294"/>
      <c r="C1378" s="297"/>
      <c r="D1378" s="300"/>
      <c r="E1378" s="251"/>
      <c r="F1378" s="254"/>
      <c r="G1378" s="254"/>
      <c r="H1378" s="257"/>
      <c r="I1378" s="294"/>
      <c r="J1378" s="297"/>
      <c r="K1378" s="300"/>
      <c r="L1378" s="259" t="str">
        <f>IF(OR(VLOOKUP(A1374,入力シート❷!A:I,5,FALSE)="",VLOOKUP(A1374,入力シート❷!A:I,6,FALSE)=""),"入力シート❷に入力してください",VLOOKUP(A1374,入力シート❷!A:I,5,FALSE)&amp;"　"&amp;VLOOKUP(A1374,入力シート❷!A:I,6,FALSE))</f>
        <v>入力シート❷に入力してください</v>
      </c>
      <c r="M1378" s="260"/>
      <c r="N1378" s="260"/>
      <c r="O1378" s="261"/>
      <c r="P1378" s="107"/>
      <c r="Q1378" s="107"/>
      <c r="R1378" s="107"/>
      <c r="S1378" s="107"/>
      <c r="T1378" s="107"/>
      <c r="U1378" s="107"/>
      <c r="V1378" s="136" t="s">
        <v>9</v>
      </c>
      <c r="W1378" s="128" t="str">
        <f>IF(VLOOKUP(A1374,入力シート❷!A:U,20,FALSE)="","",VLOOKUP(A1374,入力シート❷!A:U,20,FALSE))</f>
        <v/>
      </c>
      <c r="X1378" s="75"/>
      <c r="Y1378" s="67"/>
      <c r="Z1378" s="67"/>
      <c r="AA1378" s="67"/>
      <c r="AB1378" s="67"/>
      <c r="AC1378" s="78"/>
      <c r="AD1378" s="83"/>
      <c r="AE1378" s="83"/>
      <c r="AF1378" s="83"/>
      <c r="AG1378" s="84"/>
      <c r="AH1378" s="167" t="s">
        <v>15</v>
      </c>
    </row>
    <row r="1379" spans="1:34" ht="6" customHeight="1" thickBot="1">
      <c r="A1379" s="249"/>
      <c r="B1379" s="294"/>
      <c r="C1379" s="297"/>
      <c r="D1379" s="300"/>
      <c r="E1379" s="251"/>
      <c r="F1379" s="254"/>
      <c r="G1379" s="254"/>
      <c r="H1379" s="257"/>
      <c r="I1379" s="294"/>
      <c r="J1379" s="297"/>
      <c r="K1379" s="300"/>
      <c r="L1379" s="262"/>
      <c r="M1379" s="263"/>
      <c r="N1379" s="263"/>
      <c r="O1379" s="264"/>
      <c r="P1379" s="113"/>
      <c r="Q1379" s="113"/>
      <c r="R1379" s="113"/>
      <c r="S1379" s="113"/>
      <c r="T1379" s="113"/>
      <c r="U1379" s="113"/>
      <c r="V1379" s="124"/>
      <c r="W1379" s="121"/>
      <c r="X1379" s="75"/>
      <c r="Y1379" s="67"/>
      <c r="Z1379" s="67"/>
      <c r="AA1379" s="67"/>
      <c r="AB1379" s="67"/>
      <c r="AC1379" s="78"/>
      <c r="AD1379" s="83"/>
      <c r="AE1379" s="83"/>
      <c r="AF1379" s="83"/>
      <c r="AG1379" s="84"/>
      <c r="AH1379" s="165"/>
    </row>
    <row r="1380" spans="1:34" ht="6" customHeight="1" thickBot="1">
      <c r="A1380" s="249"/>
      <c r="B1380" s="294"/>
      <c r="C1380" s="297"/>
      <c r="D1380" s="300"/>
      <c r="E1380" s="251"/>
      <c r="F1380" s="254"/>
      <c r="G1380" s="254"/>
      <c r="H1380" s="257"/>
      <c r="I1380" s="294"/>
      <c r="J1380" s="297"/>
      <c r="K1380" s="300"/>
      <c r="L1380" s="262"/>
      <c r="M1380" s="263"/>
      <c r="N1380" s="263"/>
      <c r="O1380" s="264"/>
      <c r="P1380" s="114" t="s">
        <v>4</v>
      </c>
      <c r="Q1380" s="114" t="s">
        <v>5</v>
      </c>
      <c r="R1380" s="114" t="s">
        <v>11</v>
      </c>
      <c r="S1380" s="114" t="s">
        <v>12</v>
      </c>
      <c r="T1380" s="126" t="s">
        <v>15</v>
      </c>
      <c r="U1380" s="16"/>
      <c r="V1380" s="124"/>
      <c r="W1380" s="121"/>
      <c r="X1380" s="75" t="str">
        <f>IF(VLOOKUP(A1374,入力シート❷!A:AF,28,FALSE)="","",VLOOKUP(A1374,入力シート❷!A:AF,28,FALSE))</f>
        <v/>
      </c>
      <c r="Y1380" s="67" t="str">
        <f>IF(VLOOKUP(A1374,入力シート❷!A:AF,29,FALSE)="","",VLOOKUP(A1374,入力シート❷!A:AF,29,FALSE))</f>
        <v/>
      </c>
      <c r="Z1380" s="67" t="str">
        <f>IF(VLOOKUP(A1374,入力シート❷!A:AF,30,FALSE)="","",VLOOKUP(A1374,入力シート❷!A:AF,30,FALSE))</f>
        <v/>
      </c>
      <c r="AA1380" s="67" t="str">
        <f>IF(VLOOKUP(A1374,入力シート❷!A:AF,31,FALSE)="","",VLOOKUP(A1374,入力シート❷!A:AF,31,FALSE))</f>
        <v/>
      </c>
      <c r="AB1380" s="67" t="str">
        <f>IF(VLOOKUP(A1374,入力シート❷!A:AF,32,FALSE)="","",VLOOKUP(A1374,入力シート❷!A:AF,32,FALSE))</f>
        <v/>
      </c>
      <c r="AC1380" s="69"/>
      <c r="AD1380" s="83"/>
      <c r="AE1380" s="83"/>
      <c r="AF1380" s="83"/>
      <c r="AG1380" s="84"/>
      <c r="AH1380" s="165"/>
    </row>
    <row r="1381" spans="1:34" ht="6" customHeight="1" thickBot="1">
      <c r="A1381" s="249"/>
      <c r="B1381" s="294"/>
      <c r="C1381" s="297"/>
      <c r="D1381" s="300"/>
      <c r="E1381" s="251"/>
      <c r="F1381" s="254"/>
      <c r="G1381" s="254"/>
      <c r="H1381" s="257"/>
      <c r="I1381" s="294"/>
      <c r="J1381" s="297"/>
      <c r="K1381" s="300"/>
      <c r="L1381" s="262"/>
      <c r="M1381" s="263"/>
      <c r="N1381" s="263"/>
      <c r="O1381" s="264"/>
      <c r="P1381" s="115"/>
      <c r="Q1381" s="115"/>
      <c r="R1381" s="115"/>
      <c r="S1381" s="115"/>
      <c r="T1381" s="127"/>
      <c r="U1381" s="17"/>
      <c r="V1381" s="137"/>
      <c r="W1381" s="129"/>
      <c r="X1381" s="75"/>
      <c r="Y1381" s="67"/>
      <c r="Z1381" s="67"/>
      <c r="AA1381" s="67"/>
      <c r="AB1381" s="67"/>
      <c r="AC1381" s="69"/>
      <c r="AD1381" s="83"/>
      <c r="AE1381" s="83"/>
      <c r="AF1381" s="83"/>
      <c r="AG1381" s="84"/>
      <c r="AH1381" s="166"/>
    </row>
    <row r="1382" spans="1:34" ht="6" customHeight="1" thickBot="1">
      <c r="A1382" s="249"/>
      <c r="B1382" s="294"/>
      <c r="C1382" s="297"/>
      <c r="D1382" s="300"/>
      <c r="E1382" s="251"/>
      <c r="F1382" s="254"/>
      <c r="G1382" s="254"/>
      <c r="H1382" s="257"/>
      <c r="I1382" s="294"/>
      <c r="J1382" s="297"/>
      <c r="K1382" s="300"/>
      <c r="L1382" s="262"/>
      <c r="M1382" s="263"/>
      <c r="N1382" s="263"/>
      <c r="O1382" s="264"/>
      <c r="P1382" s="107" t="str">
        <f>IF(VLOOKUP(A1374,入力シート❷!A:U,14,FALSE)="","",VLOOKUP(A1374,入力シート❷!A:U,14,FALSE))</f>
        <v/>
      </c>
      <c r="Q1382" s="107" t="str">
        <f>IF(VLOOKUP(A1374,入力シート❷!A:U,15,FALSE)="","",VLOOKUP(A1374,入力シート❷!A:U,15,FALSE))</f>
        <v/>
      </c>
      <c r="R1382" s="107" t="str">
        <f>IF(VLOOKUP(A1374,入力シート❷!A:U,16,FALSE)="","",VLOOKUP(A1374,入力シート❷!A:U,16,FALSE))</f>
        <v/>
      </c>
      <c r="S1382" s="107" t="str">
        <f>IF(VLOOKUP(A1374,入力シート❷!A:U,17,FALSE)="","",VLOOKUP(A1374,入力シート❷!A:U,17,FALSE))</f>
        <v/>
      </c>
      <c r="T1382" s="127"/>
      <c r="U1382" s="17"/>
      <c r="V1382" s="123" t="s">
        <v>10</v>
      </c>
      <c r="W1382" s="120" t="str">
        <f>IF(VLOOKUP(A1374,入力シート❷!A:U,21,FALSE)="","",VLOOKUP(A1374,入力シート❷!A:U,21,FALSE))</f>
        <v/>
      </c>
      <c r="X1382" s="75"/>
      <c r="Y1382" s="67"/>
      <c r="Z1382" s="67"/>
      <c r="AA1382" s="67"/>
      <c r="AB1382" s="67"/>
      <c r="AC1382" s="69"/>
      <c r="AD1382" s="83"/>
      <c r="AE1382" s="83"/>
      <c r="AF1382" s="83"/>
      <c r="AG1382" s="84"/>
      <c r="AH1382" s="167" t="s">
        <v>15</v>
      </c>
    </row>
    <row r="1383" spans="1:34" ht="6" customHeight="1" thickBot="1">
      <c r="A1383" s="249"/>
      <c r="B1383" s="294"/>
      <c r="C1383" s="297"/>
      <c r="D1383" s="300"/>
      <c r="E1383" s="251"/>
      <c r="F1383" s="254"/>
      <c r="G1383" s="254"/>
      <c r="H1383" s="257"/>
      <c r="I1383" s="294"/>
      <c r="J1383" s="297"/>
      <c r="K1383" s="300"/>
      <c r="L1383" s="262"/>
      <c r="M1383" s="263"/>
      <c r="N1383" s="263"/>
      <c r="O1383" s="264"/>
      <c r="P1383" s="107"/>
      <c r="Q1383" s="107"/>
      <c r="R1383" s="107"/>
      <c r="S1383" s="107"/>
      <c r="T1383" s="111" t="str">
        <f>VLOOKUP(A1374,■■■!A:BN,66)</f>
        <v/>
      </c>
      <c r="U1383" s="118">
        <f>VLOOKUP(A1374,■■■!A:BA,53)</f>
        <v>0</v>
      </c>
      <c r="V1383" s="124"/>
      <c r="W1383" s="121"/>
      <c r="X1383" s="75"/>
      <c r="Y1383" s="67"/>
      <c r="Z1383" s="67"/>
      <c r="AA1383" s="67"/>
      <c r="AB1383" s="67"/>
      <c r="AC1383" s="69"/>
      <c r="AD1383" s="83"/>
      <c r="AE1383" s="83"/>
      <c r="AF1383" s="83"/>
      <c r="AG1383" s="84"/>
      <c r="AH1383" s="165"/>
    </row>
    <row r="1384" spans="1:34" ht="6" customHeight="1" thickBot="1">
      <c r="A1384" s="249"/>
      <c r="B1384" s="294"/>
      <c r="C1384" s="297"/>
      <c r="D1384" s="300"/>
      <c r="E1384" s="251"/>
      <c r="F1384" s="254"/>
      <c r="G1384" s="254"/>
      <c r="H1384" s="257"/>
      <c r="I1384" s="294"/>
      <c r="J1384" s="297"/>
      <c r="K1384" s="300"/>
      <c r="L1384" s="262"/>
      <c r="M1384" s="263"/>
      <c r="N1384" s="263"/>
      <c r="O1384" s="264"/>
      <c r="P1384" s="107"/>
      <c r="Q1384" s="107"/>
      <c r="R1384" s="107"/>
      <c r="S1384" s="107"/>
      <c r="T1384" s="111"/>
      <c r="U1384" s="118"/>
      <c r="V1384" s="124"/>
      <c r="W1384" s="121"/>
      <c r="X1384" s="75"/>
      <c r="Y1384" s="67"/>
      <c r="Z1384" s="67"/>
      <c r="AA1384" s="67"/>
      <c r="AB1384" s="67"/>
      <c r="AC1384" s="69"/>
      <c r="AD1384" s="83"/>
      <c r="AE1384" s="83"/>
      <c r="AF1384" s="83"/>
      <c r="AG1384" s="84"/>
      <c r="AH1384" s="165"/>
    </row>
    <row r="1385" spans="1:34" ht="6" customHeight="1" thickBot="1">
      <c r="A1385" s="249"/>
      <c r="B1385" s="295"/>
      <c r="C1385" s="298"/>
      <c r="D1385" s="301"/>
      <c r="E1385" s="252"/>
      <c r="F1385" s="255"/>
      <c r="G1385" s="255"/>
      <c r="H1385" s="258"/>
      <c r="I1385" s="295"/>
      <c r="J1385" s="298"/>
      <c r="K1385" s="301"/>
      <c r="L1385" s="265"/>
      <c r="M1385" s="266"/>
      <c r="N1385" s="266"/>
      <c r="O1385" s="267"/>
      <c r="P1385" s="108"/>
      <c r="Q1385" s="108"/>
      <c r="R1385" s="108"/>
      <c r="S1385" s="108"/>
      <c r="T1385" s="112"/>
      <c r="U1385" s="119"/>
      <c r="V1385" s="125"/>
      <c r="W1385" s="122"/>
      <c r="X1385" s="76"/>
      <c r="Y1385" s="68"/>
      <c r="Z1385" s="68"/>
      <c r="AA1385" s="68"/>
      <c r="AB1385" s="68"/>
      <c r="AC1385" s="70"/>
      <c r="AD1385" s="85"/>
      <c r="AE1385" s="85"/>
      <c r="AF1385" s="85"/>
      <c r="AG1385" s="86"/>
      <c r="AH1385" s="168"/>
    </row>
    <row r="1386" spans="1:34" ht="6" customHeight="1">
      <c r="AF1386" s="291"/>
      <c r="AG1386" s="291"/>
      <c r="AH1386" s="291"/>
    </row>
    <row r="1387" spans="1:34" ht="6" customHeight="1" thickBot="1">
      <c r="A1387" s="332" t="s">
        <v>159</v>
      </c>
      <c r="B1387" s="332"/>
      <c r="C1387" s="332"/>
      <c r="D1387" s="332"/>
      <c r="E1387" s="332"/>
      <c r="F1387" s="332"/>
      <c r="G1387" s="332"/>
      <c r="H1387" s="332"/>
      <c r="I1387" s="332"/>
      <c r="J1387" s="332"/>
      <c r="K1387" s="332"/>
      <c r="L1387" s="290" t="s">
        <v>16</v>
      </c>
      <c r="M1387" s="302" t="str">
        <f>IF(入力シート❶!$B$1="","入力シート❶に入力",入力シート❶!$B$1)</f>
        <v>入力シート❶に入力</v>
      </c>
      <c r="N1387" s="303"/>
      <c r="O1387" s="304"/>
      <c r="P1387" s="141" t="str">
        <f>IF(入力シート❶!$B$2="","入力シート❶に入力",入力シート❶!$B$2)</f>
        <v>入力シート❶に入力</v>
      </c>
      <c r="Q1387" s="142"/>
      <c r="R1387" s="142"/>
      <c r="S1387" s="142"/>
      <c r="T1387" s="142"/>
      <c r="U1387" s="143"/>
      <c r="V1387" s="140" t="s">
        <v>18</v>
      </c>
      <c r="W1387" s="88" t="str">
        <f>IF(入力シート❶!$B$3="","入力シート❶に入力",入力シート❶!$B$3)</f>
        <v>入力シート❶に入力</v>
      </c>
      <c r="X1387" s="88"/>
      <c r="Y1387" s="88"/>
      <c r="Z1387" s="88"/>
      <c r="AA1387" s="88"/>
      <c r="AB1387" s="88"/>
      <c r="AC1387" s="88"/>
      <c r="AD1387" s="88"/>
      <c r="AE1387" s="88"/>
      <c r="AF1387" s="292"/>
      <c r="AG1387" s="292"/>
      <c r="AH1387" s="292"/>
    </row>
    <row r="1388" spans="1:34" ht="6" customHeight="1">
      <c r="A1388" s="332"/>
      <c r="B1388" s="332"/>
      <c r="C1388" s="332"/>
      <c r="D1388" s="332"/>
      <c r="E1388" s="332"/>
      <c r="F1388" s="332"/>
      <c r="G1388" s="332"/>
      <c r="H1388" s="332"/>
      <c r="I1388" s="332"/>
      <c r="J1388" s="332"/>
      <c r="K1388" s="332"/>
      <c r="L1388" s="290"/>
      <c r="M1388" s="305"/>
      <c r="N1388" s="79"/>
      <c r="O1388" s="306"/>
      <c r="P1388" s="144"/>
      <c r="Q1388" s="140"/>
      <c r="R1388" s="140"/>
      <c r="S1388" s="140"/>
      <c r="T1388" s="140"/>
      <c r="U1388" s="145"/>
      <c r="V1388" s="79"/>
      <c r="W1388" s="88"/>
      <c r="X1388" s="88"/>
      <c r="Y1388" s="88"/>
      <c r="Z1388" s="88"/>
      <c r="AA1388" s="88"/>
      <c r="AB1388" s="88"/>
      <c r="AC1388" s="88"/>
      <c r="AD1388" s="88"/>
      <c r="AE1388" s="88"/>
      <c r="AG1388" s="310" t="s">
        <v>19</v>
      </c>
      <c r="AH1388" s="311"/>
    </row>
    <row r="1389" spans="1:34" ht="6" customHeight="1">
      <c r="A1389" s="332"/>
      <c r="B1389" s="332"/>
      <c r="C1389" s="332"/>
      <c r="D1389" s="332"/>
      <c r="E1389" s="332"/>
      <c r="F1389" s="332"/>
      <c r="G1389" s="332"/>
      <c r="H1389" s="332"/>
      <c r="I1389" s="332"/>
      <c r="J1389" s="332"/>
      <c r="K1389" s="332"/>
      <c r="L1389" s="290"/>
      <c r="M1389" s="305"/>
      <c r="N1389" s="79"/>
      <c r="O1389" s="306"/>
      <c r="P1389" s="144"/>
      <c r="Q1389" s="140"/>
      <c r="R1389" s="140"/>
      <c r="S1389" s="140"/>
      <c r="T1389" s="140"/>
      <c r="U1389" s="145"/>
      <c r="V1389" s="79"/>
      <c r="W1389" s="88"/>
      <c r="X1389" s="88"/>
      <c r="Y1389" s="88"/>
      <c r="Z1389" s="88"/>
      <c r="AA1389" s="88"/>
      <c r="AB1389" s="88"/>
      <c r="AC1389" s="88"/>
      <c r="AD1389" s="88"/>
      <c r="AE1389" s="88"/>
      <c r="AG1389" s="312"/>
      <c r="AH1389" s="313"/>
    </row>
    <row r="1390" spans="1:34" ht="6" customHeight="1">
      <c r="A1390" s="332"/>
      <c r="B1390" s="332"/>
      <c r="C1390" s="332"/>
      <c r="D1390" s="332"/>
      <c r="E1390" s="332"/>
      <c r="F1390" s="332"/>
      <c r="G1390" s="332"/>
      <c r="H1390" s="332"/>
      <c r="I1390" s="332"/>
      <c r="J1390" s="332"/>
      <c r="K1390" s="332"/>
      <c r="L1390" s="290"/>
      <c r="M1390" s="307"/>
      <c r="N1390" s="308"/>
      <c r="O1390" s="309"/>
      <c r="P1390" s="146"/>
      <c r="Q1390" s="147"/>
      <c r="R1390" s="147"/>
      <c r="S1390" s="147"/>
      <c r="T1390" s="147"/>
      <c r="U1390" s="148"/>
      <c r="V1390" s="79"/>
      <c r="W1390" s="88"/>
      <c r="X1390" s="88"/>
      <c r="Y1390" s="88"/>
      <c r="Z1390" s="88"/>
      <c r="AA1390" s="88"/>
      <c r="AB1390" s="88"/>
      <c r="AC1390" s="88"/>
      <c r="AD1390" s="88"/>
      <c r="AE1390" s="88"/>
      <c r="AG1390" s="312"/>
      <c r="AH1390" s="313"/>
    </row>
    <row r="1391" spans="1:34" ht="6" customHeight="1">
      <c r="A1391" s="332"/>
      <c r="B1391" s="332"/>
      <c r="C1391" s="332"/>
      <c r="D1391" s="332"/>
      <c r="E1391" s="332"/>
      <c r="F1391" s="332"/>
      <c r="G1391" s="332"/>
      <c r="H1391" s="332"/>
      <c r="I1391" s="332"/>
      <c r="J1391" s="332"/>
      <c r="K1391" s="332"/>
      <c r="L1391" s="9"/>
      <c r="M1391" s="9"/>
      <c r="N1391" s="10"/>
      <c r="O1391" s="10"/>
      <c r="P1391" s="10"/>
      <c r="Q1391" s="10"/>
      <c r="R1391" s="10"/>
      <c r="S1391" s="10"/>
      <c r="T1391" s="10"/>
      <c r="U1391" s="10"/>
      <c r="V1391" s="10"/>
      <c r="W1391" s="10"/>
      <c r="X1391" s="10"/>
      <c r="Y1391" s="10"/>
      <c r="Z1391" s="10"/>
      <c r="AA1391" s="29"/>
      <c r="AB1391" s="35"/>
      <c r="AC1391" s="10"/>
      <c r="AD1391" s="10"/>
      <c r="AE1391" s="10"/>
      <c r="AG1391" s="312"/>
      <c r="AH1391" s="313"/>
    </row>
    <row r="1392" spans="1:34" ht="6" customHeight="1">
      <c r="A1392" s="332"/>
      <c r="B1392" s="332"/>
      <c r="C1392" s="332"/>
      <c r="D1392" s="332"/>
      <c r="E1392" s="332"/>
      <c r="F1392" s="332"/>
      <c r="G1392" s="332"/>
      <c r="H1392" s="332"/>
      <c r="I1392" s="332"/>
      <c r="J1392" s="332"/>
      <c r="K1392" s="332"/>
      <c r="L1392" s="290" t="s">
        <v>17</v>
      </c>
      <c r="M1392" s="287" t="str">
        <f>IF(入力シート❶!$B$4="","入力シート❶に入力",入力シート❶!$B$4)</f>
        <v>入力シート❶に入力</v>
      </c>
      <c r="N1392" s="287"/>
      <c r="O1392" s="287"/>
      <c r="P1392" s="287"/>
      <c r="Q1392" s="288" t="s">
        <v>20</v>
      </c>
      <c r="R1392" s="2"/>
      <c r="S1392" s="2"/>
      <c r="T1392" s="289" t="s">
        <v>40</v>
      </c>
      <c r="U1392" s="289"/>
      <c r="V1392" s="289"/>
      <c r="W1392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392" s="316"/>
      <c r="Y1392" s="316"/>
      <c r="Z1392" s="316"/>
      <c r="AA1392" s="316"/>
      <c r="AB1392" s="316"/>
      <c r="AC1392" s="316"/>
      <c r="AD1392" s="3"/>
      <c r="AE1392" s="3"/>
      <c r="AG1392" s="312"/>
      <c r="AH1392" s="313"/>
    </row>
    <row r="1393" spans="1:34" ht="6" customHeight="1">
      <c r="A1393" s="332"/>
      <c r="B1393" s="332"/>
      <c r="C1393" s="332"/>
      <c r="D1393" s="332"/>
      <c r="E1393" s="332"/>
      <c r="F1393" s="332"/>
      <c r="G1393" s="332"/>
      <c r="H1393" s="332"/>
      <c r="I1393" s="332"/>
      <c r="J1393" s="332"/>
      <c r="K1393" s="332"/>
      <c r="L1393" s="290"/>
      <c r="M1393" s="287"/>
      <c r="N1393" s="287"/>
      <c r="O1393" s="287"/>
      <c r="P1393" s="287"/>
      <c r="Q1393" s="288"/>
      <c r="R1393" s="2"/>
      <c r="S1393" s="2"/>
      <c r="T1393" s="289"/>
      <c r="U1393" s="289"/>
      <c r="V1393" s="289"/>
      <c r="W1393" s="316"/>
      <c r="X1393" s="316"/>
      <c r="Y1393" s="316"/>
      <c r="Z1393" s="316"/>
      <c r="AA1393" s="316"/>
      <c r="AB1393" s="316"/>
      <c r="AC1393" s="316"/>
      <c r="AD1393" s="3"/>
      <c r="AE1393" s="3"/>
      <c r="AG1393" s="312"/>
      <c r="AH1393" s="313"/>
    </row>
    <row r="1394" spans="1:34" ht="6" customHeight="1">
      <c r="A1394" s="332"/>
      <c r="B1394" s="332"/>
      <c r="C1394" s="332"/>
      <c r="D1394" s="332"/>
      <c r="E1394" s="332"/>
      <c r="F1394" s="332"/>
      <c r="G1394" s="332"/>
      <c r="H1394" s="332"/>
      <c r="I1394" s="332"/>
      <c r="J1394" s="332"/>
      <c r="K1394" s="332"/>
      <c r="L1394" s="290"/>
      <c r="M1394" s="287"/>
      <c r="N1394" s="287"/>
      <c r="O1394" s="287"/>
      <c r="P1394" s="287"/>
      <c r="Q1394" s="288"/>
      <c r="R1394" s="2"/>
      <c r="S1394" s="2"/>
      <c r="T1394" s="289"/>
      <c r="U1394" s="289"/>
      <c r="V1394" s="289"/>
      <c r="W1394" s="316"/>
      <c r="X1394" s="316"/>
      <c r="Y1394" s="316"/>
      <c r="Z1394" s="316"/>
      <c r="AA1394" s="316"/>
      <c r="AB1394" s="316"/>
      <c r="AC1394" s="316"/>
      <c r="AD1394" s="3"/>
      <c r="AE1394" s="3"/>
      <c r="AG1394" s="312"/>
      <c r="AH1394" s="313"/>
    </row>
    <row r="1395" spans="1:34" ht="6" customHeight="1" thickBot="1">
      <c r="A1395" s="332"/>
      <c r="B1395" s="332"/>
      <c r="C1395" s="332"/>
      <c r="D1395" s="332"/>
      <c r="E1395" s="332"/>
      <c r="F1395" s="332"/>
      <c r="G1395" s="332"/>
      <c r="H1395" s="332"/>
      <c r="I1395" s="332"/>
      <c r="J1395" s="332"/>
      <c r="K1395" s="332"/>
      <c r="L1395" s="290"/>
      <c r="M1395" s="287"/>
      <c r="N1395" s="287"/>
      <c r="O1395" s="287"/>
      <c r="P1395" s="287"/>
      <c r="Q1395" s="288"/>
      <c r="R1395" s="2"/>
      <c r="S1395" s="2"/>
      <c r="T1395" s="289"/>
      <c r="U1395" s="289"/>
      <c r="V1395" s="289"/>
      <c r="W1395" s="316"/>
      <c r="X1395" s="316"/>
      <c r="Y1395" s="316"/>
      <c r="Z1395" s="316"/>
      <c r="AA1395" s="316"/>
      <c r="AB1395" s="316"/>
      <c r="AC1395" s="316"/>
      <c r="AD1395" s="3"/>
      <c r="AE1395" s="3"/>
      <c r="AG1395" s="314"/>
      <c r="AH1395" s="315"/>
    </row>
    <row r="1396" spans="1:34" ht="6" customHeight="1">
      <c r="A1396" s="199" t="s">
        <v>117</v>
      </c>
      <c r="B1396" s="199"/>
      <c r="C1396" s="199"/>
      <c r="D1396" s="199"/>
      <c r="E1396" s="199"/>
      <c r="F1396" s="199"/>
      <c r="G1396" s="199"/>
      <c r="H1396" s="199"/>
      <c r="I1396" s="199"/>
      <c r="J1396" s="199"/>
      <c r="K1396" s="199"/>
      <c r="L1396" s="199"/>
      <c r="M1396" s="199"/>
      <c r="N1396" s="199"/>
      <c r="O1396" s="199"/>
      <c r="P1396" s="199"/>
      <c r="Q1396" s="199"/>
      <c r="R1396" s="199"/>
      <c r="S1396" s="201" t="s">
        <v>24</v>
      </c>
      <c r="T1396" s="201"/>
      <c r="U1396" s="201"/>
      <c r="V1396" s="201"/>
      <c r="W1396" s="201"/>
      <c r="X1396" s="201"/>
      <c r="Y1396" s="201"/>
      <c r="Z1396" s="201"/>
      <c r="AA1396" s="30"/>
      <c r="AB1396" s="33"/>
      <c r="AC1396" s="79" t="s">
        <v>22</v>
      </c>
      <c r="AD1396" s="79"/>
      <c r="AE1396" s="79"/>
      <c r="AF1396" s="160" t="s">
        <v>23</v>
      </c>
      <c r="AG1396" s="160"/>
      <c r="AH1396" s="160"/>
    </row>
    <row r="1397" spans="1:34" ht="6" customHeight="1">
      <c r="A1397" s="199"/>
      <c r="B1397" s="199"/>
      <c r="C1397" s="199"/>
      <c r="D1397" s="199"/>
      <c r="E1397" s="199"/>
      <c r="F1397" s="199"/>
      <c r="G1397" s="199"/>
      <c r="H1397" s="199"/>
      <c r="I1397" s="199"/>
      <c r="J1397" s="199"/>
      <c r="K1397" s="199"/>
      <c r="L1397" s="199"/>
      <c r="M1397" s="199"/>
      <c r="N1397" s="199"/>
      <c r="O1397" s="199"/>
      <c r="P1397" s="199"/>
      <c r="Q1397" s="199"/>
      <c r="R1397" s="199"/>
      <c r="S1397" s="201"/>
      <c r="T1397" s="201"/>
      <c r="U1397" s="201"/>
      <c r="V1397" s="201"/>
      <c r="W1397" s="201"/>
      <c r="X1397" s="201"/>
      <c r="Y1397" s="201"/>
      <c r="Z1397" s="201"/>
      <c r="AA1397" s="30"/>
      <c r="AB1397" s="33"/>
      <c r="AC1397" s="79"/>
      <c r="AD1397" s="79"/>
      <c r="AE1397" s="79"/>
      <c r="AF1397" s="160"/>
      <c r="AG1397" s="160"/>
      <c r="AH1397" s="160"/>
    </row>
    <row r="1398" spans="1:34" ht="6" customHeight="1" thickBot="1">
      <c r="A1398" s="200"/>
      <c r="B1398" s="200"/>
      <c r="C1398" s="200"/>
      <c r="D1398" s="200"/>
      <c r="E1398" s="200"/>
      <c r="F1398" s="200"/>
      <c r="G1398" s="200"/>
      <c r="H1398" s="200"/>
      <c r="I1398" s="200"/>
      <c r="J1398" s="200"/>
      <c r="K1398" s="200"/>
      <c r="L1398" s="200"/>
      <c r="M1398" s="200"/>
      <c r="N1398" s="200"/>
      <c r="O1398" s="200"/>
      <c r="P1398" s="200"/>
      <c r="Q1398" s="200"/>
      <c r="R1398" s="200"/>
      <c r="S1398" s="202"/>
      <c r="T1398" s="202"/>
      <c r="U1398" s="202"/>
      <c r="V1398" s="202"/>
      <c r="W1398" s="202"/>
      <c r="X1398" s="202"/>
      <c r="Y1398" s="202"/>
      <c r="Z1398" s="202"/>
      <c r="AA1398" s="31"/>
      <c r="AB1398" s="34"/>
      <c r="AC1398" s="80"/>
      <c r="AD1398" s="80"/>
      <c r="AE1398" s="80"/>
      <c r="AF1398" s="161"/>
      <c r="AG1398" s="161"/>
      <c r="AH1398" s="161"/>
    </row>
    <row r="1399" spans="1:34" ht="6" customHeight="1" thickBot="1">
      <c r="A1399" s="203"/>
      <c r="B1399" s="98" t="s">
        <v>57</v>
      </c>
      <c r="C1399" s="99"/>
      <c r="D1399" s="100"/>
      <c r="E1399" s="204" t="s">
        <v>58</v>
      </c>
      <c r="F1399" s="92"/>
      <c r="G1399" s="92"/>
      <c r="H1399" s="205"/>
      <c r="I1399" s="98" t="s">
        <v>59</v>
      </c>
      <c r="J1399" s="99"/>
      <c r="K1399" s="100"/>
      <c r="L1399" s="98" t="s">
        <v>60</v>
      </c>
      <c r="M1399" s="207"/>
      <c r="N1399" s="207"/>
      <c r="O1399" s="189"/>
      <c r="P1399" s="149" t="s">
        <v>61</v>
      </c>
      <c r="Q1399" s="150"/>
      <c r="R1399" s="150"/>
      <c r="S1399" s="150"/>
      <c r="T1399" s="150"/>
      <c r="U1399" s="150"/>
      <c r="V1399" s="98" t="s">
        <v>62</v>
      </c>
      <c r="W1399" s="189"/>
      <c r="X1399" s="98" t="s">
        <v>63</v>
      </c>
      <c r="Y1399" s="99"/>
      <c r="Z1399" s="99"/>
      <c r="AA1399" s="99"/>
      <c r="AB1399" s="99"/>
      <c r="AC1399" s="100"/>
      <c r="AD1399" s="98" t="s">
        <v>89</v>
      </c>
      <c r="AE1399" s="99"/>
      <c r="AF1399" s="99"/>
      <c r="AG1399" s="100"/>
      <c r="AH1399" s="169"/>
    </row>
    <row r="1400" spans="1:34" ht="6" customHeight="1" thickBot="1">
      <c r="A1400" s="203"/>
      <c r="B1400" s="101"/>
      <c r="C1400" s="102"/>
      <c r="D1400" s="103"/>
      <c r="E1400" s="89"/>
      <c r="F1400" s="71"/>
      <c r="G1400" s="71"/>
      <c r="H1400" s="206"/>
      <c r="I1400" s="101"/>
      <c r="J1400" s="102"/>
      <c r="K1400" s="103"/>
      <c r="L1400" s="190"/>
      <c r="M1400" s="208"/>
      <c r="N1400" s="208"/>
      <c r="O1400" s="191"/>
      <c r="P1400" s="151"/>
      <c r="Q1400" s="151"/>
      <c r="R1400" s="151"/>
      <c r="S1400" s="151"/>
      <c r="T1400" s="151"/>
      <c r="U1400" s="151"/>
      <c r="V1400" s="190"/>
      <c r="W1400" s="191"/>
      <c r="X1400" s="101"/>
      <c r="Y1400" s="102"/>
      <c r="Z1400" s="102"/>
      <c r="AA1400" s="102"/>
      <c r="AB1400" s="102"/>
      <c r="AC1400" s="103"/>
      <c r="AD1400" s="101"/>
      <c r="AE1400" s="102"/>
      <c r="AF1400" s="102"/>
      <c r="AG1400" s="103"/>
      <c r="AH1400" s="170"/>
    </row>
    <row r="1401" spans="1:34" ht="6" customHeight="1" thickBot="1">
      <c r="A1401" s="203"/>
      <c r="B1401" s="101"/>
      <c r="C1401" s="102"/>
      <c r="D1401" s="103"/>
      <c r="E1401" s="89"/>
      <c r="F1401" s="71"/>
      <c r="G1401" s="71"/>
      <c r="H1401" s="206"/>
      <c r="I1401" s="101"/>
      <c r="J1401" s="102"/>
      <c r="K1401" s="103"/>
      <c r="L1401" s="190"/>
      <c r="M1401" s="208"/>
      <c r="N1401" s="208"/>
      <c r="O1401" s="191"/>
      <c r="P1401" s="152"/>
      <c r="Q1401" s="152"/>
      <c r="R1401" s="152"/>
      <c r="S1401" s="152"/>
      <c r="T1401" s="152"/>
      <c r="U1401" s="152"/>
      <c r="V1401" s="190"/>
      <c r="W1401" s="191"/>
      <c r="X1401" s="101"/>
      <c r="Y1401" s="102"/>
      <c r="Z1401" s="102"/>
      <c r="AA1401" s="102"/>
      <c r="AB1401" s="102"/>
      <c r="AC1401" s="103"/>
      <c r="AD1401" s="101"/>
      <c r="AE1401" s="102"/>
      <c r="AF1401" s="102"/>
      <c r="AG1401" s="103"/>
      <c r="AH1401" s="170"/>
    </row>
    <row r="1402" spans="1:34" ht="6" customHeight="1" thickBot="1">
      <c r="A1402" s="203"/>
      <c r="B1402" s="101"/>
      <c r="C1402" s="102"/>
      <c r="D1402" s="103"/>
      <c r="E1402" s="89"/>
      <c r="F1402" s="71"/>
      <c r="G1402" s="71"/>
      <c r="H1402" s="206"/>
      <c r="I1402" s="101"/>
      <c r="J1402" s="102"/>
      <c r="K1402" s="103"/>
      <c r="L1402" s="190"/>
      <c r="M1402" s="208"/>
      <c r="N1402" s="208"/>
      <c r="O1402" s="191"/>
      <c r="P1402" s="152"/>
      <c r="Q1402" s="152"/>
      <c r="R1402" s="152"/>
      <c r="S1402" s="152"/>
      <c r="T1402" s="152"/>
      <c r="U1402" s="152"/>
      <c r="V1402" s="190"/>
      <c r="W1402" s="191"/>
      <c r="X1402" s="101"/>
      <c r="Y1402" s="102"/>
      <c r="Z1402" s="102"/>
      <c r="AA1402" s="102"/>
      <c r="AB1402" s="102"/>
      <c r="AC1402" s="103"/>
      <c r="AD1402" s="101"/>
      <c r="AE1402" s="102"/>
      <c r="AF1402" s="102"/>
      <c r="AG1402" s="103"/>
      <c r="AH1402" s="170"/>
    </row>
    <row r="1403" spans="1:34" ht="6" customHeight="1" thickBot="1">
      <c r="A1403" s="203"/>
      <c r="B1403" s="101"/>
      <c r="C1403" s="102"/>
      <c r="D1403" s="103"/>
      <c r="E1403" s="89"/>
      <c r="F1403" s="71"/>
      <c r="G1403" s="71"/>
      <c r="H1403" s="206"/>
      <c r="I1403" s="101"/>
      <c r="J1403" s="102"/>
      <c r="K1403" s="103"/>
      <c r="L1403" s="190"/>
      <c r="M1403" s="208"/>
      <c r="N1403" s="208"/>
      <c r="O1403" s="191"/>
      <c r="P1403" s="152"/>
      <c r="Q1403" s="152"/>
      <c r="R1403" s="152"/>
      <c r="S1403" s="152"/>
      <c r="T1403" s="152"/>
      <c r="U1403" s="152"/>
      <c r="V1403" s="190"/>
      <c r="W1403" s="191"/>
      <c r="X1403" s="101"/>
      <c r="Y1403" s="102"/>
      <c r="Z1403" s="102"/>
      <c r="AA1403" s="102"/>
      <c r="AB1403" s="102"/>
      <c r="AC1403" s="103"/>
      <c r="AD1403" s="101"/>
      <c r="AE1403" s="102"/>
      <c r="AF1403" s="102"/>
      <c r="AG1403" s="103"/>
      <c r="AH1403" s="170"/>
    </row>
    <row r="1404" spans="1:34" ht="6" customHeight="1" thickBot="1">
      <c r="A1404" s="203"/>
      <c r="B1404" s="101"/>
      <c r="C1404" s="102"/>
      <c r="D1404" s="103"/>
      <c r="E1404" s="178" t="s">
        <v>21</v>
      </c>
      <c r="F1404" s="179"/>
      <c r="G1404" s="180"/>
      <c r="H1404" s="175" t="s">
        <v>107</v>
      </c>
      <c r="I1404" s="101"/>
      <c r="J1404" s="102"/>
      <c r="K1404" s="103"/>
      <c r="L1404" s="190"/>
      <c r="M1404" s="208"/>
      <c r="N1404" s="208"/>
      <c r="O1404" s="191"/>
      <c r="P1404" s="152"/>
      <c r="Q1404" s="152"/>
      <c r="R1404" s="152"/>
      <c r="S1404" s="152"/>
      <c r="T1404" s="152"/>
      <c r="U1404" s="152"/>
      <c r="V1404" s="190"/>
      <c r="W1404" s="191"/>
      <c r="X1404" s="101"/>
      <c r="Y1404" s="102"/>
      <c r="Z1404" s="102"/>
      <c r="AA1404" s="102"/>
      <c r="AB1404" s="102"/>
      <c r="AC1404" s="103"/>
      <c r="AD1404" s="101"/>
      <c r="AE1404" s="102"/>
      <c r="AF1404" s="102"/>
      <c r="AG1404" s="103"/>
      <c r="AH1404" s="170"/>
    </row>
    <row r="1405" spans="1:34" ht="6" customHeight="1" thickBot="1">
      <c r="A1405" s="203"/>
      <c r="B1405" s="101"/>
      <c r="C1405" s="102"/>
      <c r="D1405" s="103"/>
      <c r="E1405" s="181"/>
      <c r="F1405" s="182"/>
      <c r="G1405" s="183"/>
      <c r="H1405" s="176"/>
      <c r="I1405" s="101"/>
      <c r="J1405" s="102"/>
      <c r="K1405" s="103"/>
      <c r="L1405" s="190"/>
      <c r="M1405" s="208"/>
      <c r="N1405" s="208"/>
      <c r="O1405" s="191"/>
      <c r="P1405" s="152"/>
      <c r="Q1405" s="152"/>
      <c r="R1405" s="152"/>
      <c r="S1405" s="152"/>
      <c r="T1405" s="152"/>
      <c r="U1405" s="152"/>
      <c r="V1405" s="190"/>
      <c r="W1405" s="191"/>
      <c r="X1405" s="101"/>
      <c r="Y1405" s="102"/>
      <c r="Z1405" s="102"/>
      <c r="AA1405" s="102"/>
      <c r="AB1405" s="102"/>
      <c r="AC1405" s="103"/>
      <c r="AD1405" s="101"/>
      <c r="AE1405" s="102"/>
      <c r="AF1405" s="102"/>
      <c r="AG1405" s="103"/>
      <c r="AH1405" s="170"/>
    </row>
    <row r="1406" spans="1:34" ht="6" customHeight="1" thickBot="1">
      <c r="A1406" s="203"/>
      <c r="B1406" s="104"/>
      <c r="C1406" s="105"/>
      <c r="D1406" s="106"/>
      <c r="E1406" s="184"/>
      <c r="F1406" s="185"/>
      <c r="G1406" s="186"/>
      <c r="H1406" s="177"/>
      <c r="I1406" s="104"/>
      <c r="J1406" s="105"/>
      <c r="K1406" s="106"/>
      <c r="L1406" s="209"/>
      <c r="M1406" s="210"/>
      <c r="N1406" s="210"/>
      <c r="O1406" s="211"/>
      <c r="P1406" s="152"/>
      <c r="Q1406" s="152"/>
      <c r="R1406" s="152"/>
      <c r="S1406" s="152"/>
      <c r="T1406" s="152"/>
      <c r="U1406" s="152"/>
      <c r="V1406" s="190"/>
      <c r="W1406" s="191"/>
      <c r="X1406" s="104"/>
      <c r="Y1406" s="105"/>
      <c r="Z1406" s="105"/>
      <c r="AA1406" s="105"/>
      <c r="AB1406" s="105"/>
      <c r="AC1406" s="106"/>
      <c r="AD1406" s="104"/>
      <c r="AE1406" s="105"/>
      <c r="AF1406" s="105"/>
      <c r="AG1406" s="106"/>
      <c r="AH1406" s="171"/>
    </row>
    <row r="1407" spans="1:34" ht="6" customHeight="1" thickBot="1">
      <c r="A1407" s="192" t="s">
        <v>41</v>
      </c>
      <c r="B1407" s="323" t="s">
        <v>102</v>
      </c>
      <c r="C1407" s="326" t="s">
        <v>65</v>
      </c>
      <c r="D1407" s="329" t="s">
        <v>65</v>
      </c>
      <c r="E1407" s="193" t="s">
        <v>108</v>
      </c>
      <c r="F1407" s="196"/>
      <c r="G1407" s="196"/>
      <c r="H1407" s="213"/>
      <c r="I1407" s="323"/>
      <c r="J1407" s="326" t="s">
        <v>64</v>
      </c>
      <c r="K1407" s="329" t="s">
        <v>65</v>
      </c>
      <c r="L1407" s="216" t="s">
        <v>13</v>
      </c>
      <c r="M1407" s="217"/>
      <c r="N1407" s="222" t="s">
        <v>56</v>
      </c>
      <c r="O1407" s="225"/>
      <c r="P1407" s="109" t="s">
        <v>0</v>
      </c>
      <c r="Q1407" s="109" t="s">
        <v>1</v>
      </c>
      <c r="R1407" s="109" t="s">
        <v>2</v>
      </c>
      <c r="S1407" s="109" t="s">
        <v>3</v>
      </c>
      <c r="T1407" s="109" t="s">
        <v>6</v>
      </c>
      <c r="U1407" s="109" t="s">
        <v>7</v>
      </c>
      <c r="V1407" s="130" t="s">
        <v>8</v>
      </c>
      <c r="W1407" s="133">
        <v>1</v>
      </c>
      <c r="X1407" s="91" t="s">
        <v>78</v>
      </c>
      <c r="Y1407" s="92"/>
      <c r="Z1407" s="92"/>
      <c r="AA1407" s="93"/>
      <c r="AB1407" s="36"/>
      <c r="AC1407" s="205" t="s">
        <v>85</v>
      </c>
      <c r="AD1407" s="317" t="s">
        <v>88</v>
      </c>
      <c r="AE1407" s="317"/>
      <c r="AF1407" s="317"/>
      <c r="AG1407" s="318"/>
      <c r="AH1407" s="162" t="s">
        <v>15</v>
      </c>
    </row>
    <row r="1408" spans="1:34" ht="6" customHeight="1" thickBot="1">
      <c r="A1408" s="192"/>
      <c r="B1408" s="324"/>
      <c r="C1408" s="327"/>
      <c r="D1408" s="330"/>
      <c r="E1408" s="194"/>
      <c r="F1408" s="197"/>
      <c r="G1408" s="197"/>
      <c r="H1408" s="214"/>
      <c r="I1408" s="324"/>
      <c r="J1408" s="327"/>
      <c r="K1408" s="330"/>
      <c r="L1408" s="218"/>
      <c r="M1408" s="219"/>
      <c r="N1408" s="223"/>
      <c r="O1408" s="226"/>
      <c r="P1408" s="110"/>
      <c r="Q1408" s="110"/>
      <c r="R1408" s="110"/>
      <c r="S1408" s="110"/>
      <c r="T1408" s="110"/>
      <c r="U1408" s="110"/>
      <c r="V1408" s="131"/>
      <c r="W1408" s="134"/>
      <c r="X1408" s="89"/>
      <c r="Y1408" s="71"/>
      <c r="Z1408" s="71"/>
      <c r="AA1408" s="94"/>
      <c r="AB1408" s="37"/>
      <c r="AC1408" s="206"/>
      <c r="AD1408" s="319"/>
      <c r="AE1408" s="319"/>
      <c r="AF1408" s="319"/>
      <c r="AG1408" s="320"/>
      <c r="AH1408" s="163"/>
    </row>
    <row r="1409" spans="1:34" ht="6" customHeight="1" thickBot="1">
      <c r="A1409" s="192"/>
      <c r="B1409" s="324"/>
      <c r="C1409" s="327"/>
      <c r="D1409" s="330"/>
      <c r="E1409" s="194"/>
      <c r="F1409" s="197"/>
      <c r="G1409" s="197"/>
      <c r="H1409" s="214"/>
      <c r="I1409" s="324"/>
      <c r="J1409" s="327"/>
      <c r="K1409" s="330"/>
      <c r="L1409" s="218"/>
      <c r="M1409" s="219"/>
      <c r="N1409" s="223"/>
      <c r="O1409" s="226"/>
      <c r="P1409" s="116">
        <v>5</v>
      </c>
      <c r="Q1409" s="116">
        <v>4</v>
      </c>
      <c r="R1409" s="116">
        <v>4</v>
      </c>
      <c r="S1409" s="116">
        <v>4</v>
      </c>
      <c r="T1409" s="116">
        <v>4</v>
      </c>
      <c r="U1409" s="116">
        <v>21</v>
      </c>
      <c r="V1409" s="131"/>
      <c r="W1409" s="134"/>
      <c r="X1409" s="89"/>
      <c r="Y1409" s="71"/>
      <c r="Z1409" s="71"/>
      <c r="AA1409" s="94"/>
      <c r="AB1409" s="37"/>
      <c r="AC1409" s="206"/>
      <c r="AD1409" s="319"/>
      <c r="AE1409" s="319"/>
      <c r="AF1409" s="319"/>
      <c r="AG1409" s="320"/>
      <c r="AH1409" s="163"/>
    </row>
    <row r="1410" spans="1:34" ht="6" customHeight="1" thickBot="1">
      <c r="A1410" s="192"/>
      <c r="B1410" s="324"/>
      <c r="C1410" s="327"/>
      <c r="D1410" s="330"/>
      <c r="E1410" s="194"/>
      <c r="F1410" s="197"/>
      <c r="G1410" s="197"/>
      <c r="H1410" s="214"/>
      <c r="I1410" s="324"/>
      <c r="J1410" s="327"/>
      <c r="K1410" s="330"/>
      <c r="L1410" s="220"/>
      <c r="M1410" s="221"/>
      <c r="N1410" s="224"/>
      <c r="O1410" s="227"/>
      <c r="P1410" s="116"/>
      <c r="Q1410" s="116"/>
      <c r="R1410" s="116"/>
      <c r="S1410" s="116"/>
      <c r="T1410" s="116"/>
      <c r="U1410" s="116"/>
      <c r="V1410" s="132"/>
      <c r="W1410" s="135"/>
      <c r="X1410" s="89"/>
      <c r="Y1410" s="71"/>
      <c r="Z1410" s="71"/>
      <c r="AA1410" s="94"/>
      <c r="AB1410" s="37"/>
      <c r="AC1410" s="206"/>
      <c r="AD1410" s="319"/>
      <c r="AE1410" s="319"/>
      <c r="AF1410" s="319"/>
      <c r="AG1410" s="320"/>
      <c r="AH1410" s="163"/>
    </row>
    <row r="1411" spans="1:34" ht="6" customHeight="1" thickBot="1">
      <c r="A1411" s="192"/>
      <c r="B1411" s="324"/>
      <c r="C1411" s="327"/>
      <c r="D1411" s="330"/>
      <c r="E1411" s="194"/>
      <c r="F1411" s="197"/>
      <c r="G1411" s="197"/>
      <c r="H1411" s="214"/>
      <c r="I1411" s="324"/>
      <c r="J1411" s="327"/>
      <c r="K1411" s="330"/>
      <c r="L1411" s="238" t="s">
        <v>14</v>
      </c>
      <c r="M1411" s="239"/>
      <c r="N1411" s="239"/>
      <c r="O1411" s="240"/>
      <c r="P1411" s="116"/>
      <c r="Q1411" s="116"/>
      <c r="R1411" s="116"/>
      <c r="S1411" s="116"/>
      <c r="T1411" s="116"/>
      <c r="U1411" s="116"/>
      <c r="V1411" s="247" t="s">
        <v>9</v>
      </c>
      <c r="W1411" s="155">
        <v>0</v>
      </c>
      <c r="X1411" s="89"/>
      <c r="Y1411" s="71"/>
      <c r="Z1411" s="71"/>
      <c r="AA1411" s="94"/>
      <c r="AB1411" s="37"/>
      <c r="AC1411" s="206"/>
      <c r="AD1411" s="319"/>
      <c r="AE1411" s="319"/>
      <c r="AF1411" s="319"/>
      <c r="AG1411" s="320"/>
      <c r="AH1411" s="172" t="s">
        <v>15</v>
      </c>
    </row>
    <row r="1412" spans="1:34" ht="6" customHeight="1" thickBot="1">
      <c r="A1412" s="192"/>
      <c r="B1412" s="324"/>
      <c r="C1412" s="327"/>
      <c r="D1412" s="330"/>
      <c r="E1412" s="194"/>
      <c r="F1412" s="197"/>
      <c r="G1412" s="197"/>
      <c r="H1412" s="214"/>
      <c r="I1412" s="324"/>
      <c r="J1412" s="327"/>
      <c r="K1412" s="330"/>
      <c r="L1412" s="241"/>
      <c r="M1412" s="242"/>
      <c r="N1412" s="242"/>
      <c r="O1412" s="243"/>
      <c r="P1412" s="117"/>
      <c r="Q1412" s="117"/>
      <c r="R1412" s="117"/>
      <c r="S1412" s="117"/>
      <c r="T1412" s="117"/>
      <c r="U1412" s="117"/>
      <c r="V1412" s="131"/>
      <c r="W1412" s="134"/>
      <c r="X1412" s="89"/>
      <c r="Y1412" s="71"/>
      <c r="Z1412" s="71"/>
      <c r="AA1412" s="95"/>
      <c r="AB1412" s="38"/>
      <c r="AC1412" s="206"/>
      <c r="AD1412" s="319"/>
      <c r="AE1412" s="319"/>
      <c r="AF1412" s="319"/>
      <c r="AG1412" s="320"/>
      <c r="AH1412" s="173"/>
    </row>
    <row r="1413" spans="1:34" ht="6" customHeight="1" thickBot="1">
      <c r="A1413" s="192"/>
      <c r="B1413" s="324"/>
      <c r="C1413" s="327"/>
      <c r="D1413" s="330"/>
      <c r="E1413" s="194"/>
      <c r="F1413" s="197"/>
      <c r="G1413" s="197"/>
      <c r="H1413" s="214"/>
      <c r="I1413" s="324"/>
      <c r="J1413" s="327"/>
      <c r="K1413" s="330"/>
      <c r="L1413" s="241"/>
      <c r="M1413" s="242"/>
      <c r="N1413" s="242"/>
      <c r="O1413" s="243"/>
      <c r="P1413" s="231" t="s">
        <v>4</v>
      </c>
      <c r="Q1413" s="231" t="s">
        <v>5</v>
      </c>
      <c r="R1413" s="231" t="s">
        <v>11</v>
      </c>
      <c r="S1413" s="231" t="s">
        <v>12</v>
      </c>
      <c r="T1413" s="232" t="s">
        <v>15</v>
      </c>
      <c r="U1413" s="233"/>
      <c r="V1413" s="131"/>
      <c r="W1413" s="134"/>
      <c r="X1413" s="89" t="s">
        <v>86</v>
      </c>
      <c r="Y1413" s="71"/>
      <c r="Z1413" s="71"/>
      <c r="AA1413" s="96"/>
      <c r="AB1413" s="42"/>
      <c r="AC1413" s="73"/>
      <c r="AD1413" s="319"/>
      <c r="AE1413" s="319"/>
      <c r="AF1413" s="319"/>
      <c r="AG1413" s="320"/>
      <c r="AH1413" s="173"/>
    </row>
    <row r="1414" spans="1:34" ht="6" customHeight="1" thickBot="1">
      <c r="A1414" s="192"/>
      <c r="B1414" s="324"/>
      <c r="C1414" s="327"/>
      <c r="D1414" s="330"/>
      <c r="E1414" s="194"/>
      <c r="F1414" s="197"/>
      <c r="G1414" s="197"/>
      <c r="H1414" s="214"/>
      <c r="I1414" s="324"/>
      <c r="J1414" s="327"/>
      <c r="K1414" s="330"/>
      <c r="L1414" s="241"/>
      <c r="M1414" s="242"/>
      <c r="N1414" s="242"/>
      <c r="O1414" s="243"/>
      <c r="P1414" s="110"/>
      <c r="Q1414" s="110"/>
      <c r="R1414" s="110"/>
      <c r="S1414" s="110"/>
      <c r="T1414" s="234"/>
      <c r="U1414" s="235"/>
      <c r="V1414" s="248"/>
      <c r="W1414" s="156"/>
      <c r="X1414" s="89"/>
      <c r="Y1414" s="71"/>
      <c r="Z1414" s="71"/>
      <c r="AA1414" s="94"/>
      <c r="AB1414" s="37"/>
      <c r="AC1414" s="73"/>
      <c r="AD1414" s="319"/>
      <c r="AE1414" s="319"/>
      <c r="AF1414" s="319"/>
      <c r="AG1414" s="320"/>
      <c r="AH1414" s="230"/>
    </row>
    <row r="1415" spans="1:34" ht="6" customHeight="1" thickBot="1">
      <c r="A1415" s="192"/>
      <c r="B1415" s="324"/>
      <c r="C1415" s="327"/>
      <c r="D1415" s="330"/>
      <c r="E1415" s="194"/>
      <c r="F1415" s="197"/>
      <c r="G1415" s="197"/>
      <c r="H1415" s="214"/>
      <c r="I1415" s="324"/>
      <c r="J1415" s="327"/>
      <c r="K1415" s="330"/>
      <c r="L1415" s="241"/>
      <c r="M1415" s="242"/>
      <c r="N1415" s="242"/>
      <c r="O1415" s="243"/>
      <c r="P1415" s="116">
        <v>4</v>
      </c>
      <c r="Q1415" s="116">
        <v>5</v>
      </c>
      <c r="R1415" s="116">
        <v>4</v>
      </c>
      <c r="S1415" s="116">
        <v>5</v>
      </c>
      <c r="T1415" s="234"/>
      <c r="U1415" s="235"/>
      <c r="V1415" s="228" t="s">
        <v>10</v>
      </c>
      <c r="W1415" s="157">
        <v>2</v>
      </c>
      <c r="X1415" s="89"/>
      <c r="Y1415" s="71"/>
      <c r="Z1415" s="71"/>
      <c r="AA1415" s="94"/>
      <c r="AB1415" s="37"/>
      <c r="AC1415" s="73"/>
      <c r="AD1415" s="319"/>
      <c r="AE1415" s="319"/>
      <c r="AF1415" s="319"/>
      <c r="AG1415" s="320"/>
      <c r="AH1415" s="172" t="s">
        <v>15</v>
      </c>
    </row>
    <row r="1416" spans="1:34" ht="6" customHeight="1" thickBot="1">
      <c r="A1416" s="192"/>
      <c r="B1416" s="324"/>
      <c r="C1416" s="327"/>
      <c r="D1416" s="330"/>
      <c r="E1416" s="194"/>
      <c r="F1416" s="197"/>
      <c r="G1416" s="197"/>
      <c r="H1416" s="214"/>
      <c r="I1416" s="324"/>
      <c r="J1416" s="327"/>
      <c r="K1416" s="330"/>
      <c r="L1416" s="241"/>
      <c r="M1416" s="242"/>
      <c r="N1416" s="242"/>
      <c r="O1416" s="243"/>
      <c r="P1416" s="116"/>
      <c r="Q1416" s="116"/>
      <c r="R1416" s="116"/>
      <c r="S1416" s="116"/>
      <c r="T1416" s="234"/>
      <c r="U1416" s="235"/>
      <c r="V1416" s="131"/>
      <c r="W1416" s="134"/>
      <c r="X1416" s="89"/>
      <c r="Y1416" s="71"/>
      <c r="Z1416" s="71"/>
      <c r="AA1416" s="94"/>
      <c r="AB1416" s="37"/>
      <c r="AC1416" s="73"/>
      <c r="AD1416" s="319"/>
      <c r="AE1416" s="319"/>
      <c r="AF1416" s="319"/>
      <c r="AG1416" s="320"/>
      <c r="AH1416" s="173"/>
    </row>
    <row r="1417" spans="1:34" ht="6" customHeight="1" thickBot="1">
      <c r="A1417" s="192"/>
      <c r="B1417" s="324"/>
      <c r="C1417" s="327"/>
      <c r="D1417" s="330"/>
      <c r="E1417" s="194"/>
      <c r="F1417" s="197"/>
      <c r="G1417" s="197"/>
      <c r="H1417" s="214"/>
      <c r="I1417" s="324"/>
      <c r="J1417" s="327"/>
      <c r="K1417" s="330"/>
      <c r="L1417" s="241"/>
      <c r="M1417" s="242"/>
      <c r="N1417" s="242"/>
      <c r="O1417" s="243"/>
      <c r="P1417" s="116"/>
      <c r="Q1417" s="116"/>
      <c r="R1417" s="116"/>
      <c r="S1417" s="116"/>
      <c r="T1417" s="234"/>
      <c r="U1417" s="235"/>
      <c r="V1417" s="131"/>
      <c r="W1417" s="134"/>
      <c r="X1417" s="89"/>
      <c r="Y1417" s="71"/>
      <c r="Z1417" s="71"/>
      <c r="AA1417" s="94"/>
      <c r="AB1417" s="37"/>
      <c r="AC1417" s="73"/>
      <c r="AD1417" s="319"/>
      <c r="AE1417" s="319"/>
      <c r="AF1417" s="319"/>
      <c r="AG1417" s="320"/>
      <c r="AH1417" s="173"/>
    </row>
    <row r="1418" spans="1:34" ht="6" customHeight="1" thickBot="1">
      <c r="A1418" s="192"/>
      <c r="B1418" s="325"/>
      <c r="C1418" s="328"/>
      <c r="D1418" s="331"/>
      <c r="E1418" s="195"/>
      <c r="F1418" s="198"/>
      <c r="G1418" s="198"/>
      <c r="H1418" s="215"/>
      <c r="I1418" s="325"/>
      <c r="J1418" s="328"/>
      <c r="K1418" s="331"/>
      <c r="L1418" s="244"/>
      <c r="M1418" s="245"/>
      <c r="N1418" s="245"/>
      <c r="O1418" s="246"/>
      <c r="P1418" s="212"/>
      <c r="Q1418" s="212"/>
      <c r="R1418" s="212"/>
      <c r="S1418" s="212"/>
      <c r="T1418" s="236"/>
      <c r="U1418" s="237"/>
      <c r="V1418" s="229"/>
      <c r="W1418" s="158"/>
      <c r="X1418" s="90"/>
      <c r="Y1418" s="72"/>
      <c r="Z1418" s="72"/>
      <c r="AA1418" s="97"/>
      <c r="AB1418" s="43"/>
      <c r="AC1418" s="74"/>
      <c r="AD1418" s="321"/>
      <c r="AE1418" s="321"/>
      <c r="AF1418" s="321"/>
      <c r="AG1418" s="322"/>
      <c r="AH1418" s="174"/>
    </row>
    <row r="1419" spans="1:34" ht="6" customHeight="1" thickBot="1">
      <c r="A1419" s="249">
        <v>76</v>
      </c>
      <c r="B1419" s="293" t="str">
        <f>IF(VLOOKUP(A1419,入力シート❷!A:B,2,FALSE)="ハイパーコース","ハイパー","")</f>
        <v/>
      </c>
      <c r="C1419" s="296" t="str">
        <f>IF(VLOOKUP(A1419,入力シート❷!A:B,2,FALSE)="アドバンストコース","アドバンスト","")</f>
        <v/>
      </c>
      <c r="D1419" s="299" t="str">
        <f>IF(VLOOKUP(A1419,入力シート❷!A:B,2,FALSE)="アグレッシブコース","アグレッシブ","")</f>
        <v/>
      </c>
      <c r="E1419" s="250" t="str">
        <f>IF(VLOOKUP(A1419,入力シート❷!A:C,3,FALSE)="A推薦(単願)","A推薦","")</f>
        <v/>
      </c>
      <c r="F1419" s="253" t="str">
        <f>IF(VLOOKUP(A1419,入力シート❷!A:C,3,FALSE)="B推薦(併願)","B推薦","")</f>
        <v/>
      </c>
      <c r="G1419" s="253" t="str">
        <f>IF(VLOOKUP(A1419,入力シート❷!A:C,3,FALSE)="C推薦(第一志望)","C推薦","")</f>
        <v/>
      </c>
      <c r="H1419" s="256" t="str">
        <f>IF(VLOOKUP(A1419,入力シート❷!A:C,3,FALSE)="併願優遇","併願優遇","")</f>
        <v/>
      </c>
      <c r="I1419" s="293" t="str">
        <f>IF(VLOOKUP(A1419,入力シート❷!A:D,4,FALSE)="学業特待Ⅰ","学業特待Ⅰ","")</f>
        <v/>
      </c>
      <c r="J1419" s="296" t="str">
        <f>IF(VLOOKUP(A1419,入力シート❷!A:D,4,FALSE)="学業特待Ⅱ","学業特待Ⅱ","")</f>
        <v/>
      </c>
      <c r="K1419" s="299" t="str">
        <f>IF(VLOOKUP(A1419,入力シート❷!A:D,4,FALSE)="学業特待Ⅲ","学業特待Ⅲ","")</f>
        <v/>
      </c>
      <c r="L1419" s="277" t="str">
        <f>IF(OR(VLOOKUP(A1419,入力シート❷!A:I,7,FALSE)="",VLOOKUP(A1419,入力シート❷!A:I,8,FALSE)=""),"入力シート❷に入力してください",VLOOKUP(A1419,入力シート❷!A:I,7,FALSE)&amp;"　"&amp;VLOOKUP(A1419,入力シート❷!A:I,8,FALSE))</f>
        <v>入力シート❷に入力してください</v>
      </c>
      <c r="M1419" s="278"/>
      <c r="N1419" s="268" t="str">
        <f>IF(VLOOKUP(A1419,入力シート❷!A:I,9,FALSE)="","",IF(VLOOKUP(A1419,入力シート❷!A:I,9,FALSE)="女","",VLOOKUP(A1419,入力シート❷!A:I,9,FALSE)))</f>
        <v/>
      </c>
      <c r="O1419" s="271" t="str">
        <f>IF(VLOOKUP(A1419,入力シート❷!A:I,9,FALSE)="","",IF(VLOOKUP(A1419,入力シート❷!A:I,9,FALSE)="男","",VLOOKUP(A1419,入力シート❷!A:I,9,FALSE)))</f>
        <v/>
      </c>
      <c r="P1419" s="159" t="s">
        <v>0</v>
      </c>
      <c r="Q1419" s="159" t="s">
        <v>1</v>
      </c>
      <c r="R1419" s="159" t="s">
        <v>2</v>
      </c>
      <c r="S1419" s="159" t="s">
        <v>3</v>
      </c>
      <c r="T1419" s="159" t="s">
        <v>6</v>
      </c>
      <c r="U1419" s="159" t="s">
        <v>7</v>
      </c>
      <c r="V1419" s="153" t="s">
        <v>8</v>
      </c>
      <c r="W1419" s="138" t="str">
        <f>IF(VLOOKUP(A1419,入力シート❷!A:U,19,FALSE)="","",VLOOKUP(A1419,入力シート❷!A:U,19,FALSE))</f>
        <v/>
      </c>
      <c r="X1419" s="87" t="str">
        <f>IF(VLOOKUP(A1419,入力シート❷!A:AF,22,FALSE)="","",VLOOKUP(A1419,入力シート❷!A:AF,22,FALSE))</f>
        <v/>
      </c>
      <c r="Y1419" s="66" t="str">
        <f>IF(VLOOKUP(A1419,入力シート❷!A:AF,23,FALSE)="","",VLOOKUP(A1419,入力シート❷!A:AF,23,FALSE))</f>
        <v/>
      </c>
      <c r="Z1419" s="66" t="str">
        <f>IF(VLOOKUP(A1419,入力シート❷!A:AF,24,FALSE)="","",VLOOKUP(A1419,入力シート❷!A:AF,24,FALSE))</f>
        <v/>
      </c>
      <c r="AA1419" s="66" t="str">
        <f>IF(VLOOKUP(A1419,入力シート❷!A:AF,25,FALSE)="","",VLOOKUP(A1419,入力シート❷!A:AF,25,FALSE))</f>
        <v/>
      </c>
      <c r="AB1419" s="66" t="str">
        <f>IF(VLOOKUP(A1419,入力シート❷!A:AF,26,FALSE)="","",VLOOKUP(A1419,入力シート❷!A:AF,26,FALSE))</f>
        <v/>
      </c>
      <c r="AC1419" s="77" t="str">
        <f>IF(VLOOKUP(A1419,入力シート❷!A:AF,27,FALSE)="","",VLOOKUP(A1419,入力シート❷!A:AF,27,FALSE))</f>
        <v/>
      </c>
      <c r="AD1419" s="81" t="str">
        <f>IF(VLOOKUP(A1419,入力シート❷!A:AG,33,FALSE)="","必要な場合、入力シート❷に入力してください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必要な場合、入力シート❷に入力してください",VLOOKUP(A1419,入力シート❷!A:AG,33,FALSE))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19" s="81"/>
      <c r="AF1419" s="81"/>
      <c r="AG1419" s="82"/>
      <c r="AH1419" s="164" t="s">
        <v>15</v>
      </c>
    </row>
    <row r="1420" spans="1:34" ht="6" customHeight="1" thickBot="1">
      <c r="A1420" s="249"/>
      <c r="B1420" s="294"/>
      <c r="C1420" s="297"/>
      <c r="D1420" s="300"/>
      <c r="E1420" s="251"/>
      <c r="F1420" s="254"/>
      <c r="G1420" s="254"/>
      <c r="H1420" s="257"/>
      <c r="I1420" s="294"/>
      <c r="J1420" s="297"/>
      <c r="K1420" s="300"/>
      <c r="L1420" s="279"/>
      <c r="M1420" s="280"/>
      <c r="N1420" s="269"/>
      <c r="O1420" s="272"/>
      <c r="P1420" s="115"/>
      <c r="Q1420" s="115"/>
      <c r="R1420" s="115"/>
      <c r="S1420" s="115"/>
      <c r="T1420" s="115"/>
      <c r="U1420" s="115"/>
      <c r="V1420" s="124"/>
      <c r="W1420" s="121"/>
      <c r="X1420" s="75"/>
      <c r="Y1420" s="67"/>
      <c r="Z1420" s="67"/>
      <c r="AA1420" s="67"/>
      <c r="AB1420" s="67"/>
      <c r="AC1420" s="78"/>
      <c r="AD1420" s="83"/>
      <c r="AE1420" s="83"/>
      <c r="AF1420" s="83"/>
      <c r="AG1420" s="84"/>
      <c r="AH1420" s="165"/>
    </row>
    <row r="1421" spans="1:34" ht="6" customHeight="1" thickBot="1">
      <c r="A1421" s="249"/>
      <c r="B1421" s="294"/>
      <c r="C1421" s="297"/>
      <c r="D1421" s="300"/>
      <c r="E1421" s="251"/>
      <c r="F1421" s="254"/>
      <c r="G1421" s="254"/>
      <c r="H1421" s="257"/>
      <c r="I1421" s="294"/>
      <c r="J1421" s="297"/>
      <c r="K1421" s="300"/>
      <c r="L1421" s="279"/>
      <c r="M1421" s="280"/>
      <c r="N1421" s="269"/>
      <c r="O1421" s="272"/>
      <c r="P1421" s="107" t="str">
        <f>IF(VLOOKUP(A1419,入力シート❷!A:U,10,FALSE)="","",VLOOKUP(A1419,入力シート❷!A:U,10,FALSE))</f>
        <v/>
      </c>
      <c r="Q1421" s="107" t="str">
        <f>IF(VLOOKUP(A1419,入力シート❷!A:U,11,FALSE)="","",VLOOKUP(A1419,入力シート❷!A:U,11,FALSE))</f>
        <v/>
      </c>
      <c r="R1421" s="107" t="str">
        <f>IF(VLOOKUP(A1419,入力シート❷!A:U,12,FALSE)="","",VLOOKUP(A1419,入力シート❷!A:U,12,FALSE))</f>
        <v/>
      </c>
      <c r="S1421" s="107" t="str">
        <f>IF(VLOOKUP(A1419,入力シート❷!A:U,13,FALSE)="","",VLOOKUP(A1419,入力シート❷!A:U,13,FALSE))</f>
        <v/>
      </c>
      <c r="T1421" s="107" t="str">
        <f>IF(VLOOKUP(A1419,入力シート❷!A:U,18,FALSE)="","",VLOOKUP(A1419,入力シート❷!A:U,18,FALSE))</f>
        <v/>
      </c>
      <c r="U1421" s="107" t="str">
        <f>IF(SUM(P1421:T1421)=0,"",SUM(P1421:T1421))</f>
        <v/>
      </c>
      <c r="V1421" s="124"/>
      <c r="W1421" s="121"/>
      <c r="X1421" s="75"/>
      <c r="Y1421" s="67"/>
      <c r="Z1421" s="67"/>
      <c r="AA1421" s="67"/>
      <c r="AB1421" s="67"/>
      <c r="AC1421" s="78"/>
      <c r="AD1421" s="83"/>
      <c r="AE1421" s="83"/>
      <c r="AF1421" s="83"/>
      <c r="AG1421" s="84"/>
      <c r="AH1421" s="165"/>
    </row>
    <row r="1422" spans="1:34" ht="6" customHeight="1" thickBot="1">
      <c r="A1422" s="249"/>
      <c r="B1422" s="294"/>
      <c r="C1422" s="297"/>
      <c r="D1422" s="300"/>
      <c r="E1422" s="251"/>
      <c r="F1422" s="254"/>
      <c r="G1422" s="254"/>
      <c r="H1422" s="257"/>
      <c r="I1422" s="294"/>
      <c r="J1422" s="297"/>
      <c r="K1422" s="300"/>
      <c r="L1422" s="281"/>
      <c r="M1422" s="282"/>
      <c r="N1422" s="270"/>
      <c r="O1422" s="273"/>
      <c r="P1422" s="107"/>
      <c r="Q1422" s="107"/>
      <c r="R1422" s="107"/>
      <c r="S1422" s="107"/>
      <c r="T1422" s="107"/>
      <c r="U1422" s="107"/>
      <c r="V1422" s="154"/>
      <c r="W1422" s="139"/>
      <c r="X1422" s="75"/>
      <c r="Y1422" s="67"/>
      <c r="Z1422" s="67"/>
      <c r="AA1422" s="67"/>
      <c r="AB1422" s="67"/>
      <c r="AC1422" s="78"/>
      <c r="AD1422" s="83"/>
      <c r="AE1422" s="83"/>
      <c r="AF1422" s="83"/>
      <c r="AG1422" s="84"/>
      <c r="AH1422" s="166"/>
    </row>
    <row r="1423" spans="1:34" ht="6" customHeight="1" thickBot="1">
      <c r="A1423" s="249"/>
      <c r="B1423" s="294"/>
      <c r="C1423" s="297"/>
      <c r="D1423" s="300"/>
      <c r="E1423" s="251"/>
      <c r="F1423" s="254"/>
      <c r="G1423" s="254"/>
      <c r="H1423" s="257"/>
      <c r="I1423" s="294"/>
      <c r="J1423" s="297"/>
      <c r="K1423" s="300"/>
      <c r="L1423" s="259" t="str">
        <f>IF(OR(VLOOKUP(A1419,入力シート❷!A:I,5,FALSE)="",VLOOKUP(A1419,入力シート❷!A:I,6,FALSE)=""),"入力シート❷に入力してください",VLOOKUP(A1419,入力シート❷!A:I,5,FALSE)&amp;"　"&amp;VLOOKUP(A1419,入力シート❷!A:I,6,FALSE))</f>
        <v>入力シート❷に入力してください</v>
      </c>
      <c r="M1423" s="260"/>
      <c r="N1423" s="260"/>
      <c r="O1423" s="261"/>
      <c r="P1423" s="107"/>
      <c r="Q1423" s="107"/>
      <c r="R1423" s="107"/>
      <c r="S1423" s="107"/>
      <c r="T1423" s="107"/>
      <c r="U1423" s="107"/>
      <c r="V1423" s="136" t="s">
        <v>9</v>
      </c>
      <c r="W1423" s="128" t="str">
        <f>IF(VLOOKUP(A1419,入力シート❷!A:U,20,FALSE)="","",VLOOKUP(A1419,入力シート❷!A:U,20,FALSE))</f>
        <v/>
      </c>
      <c r="X1423" s="75"/>
      <c r="Y1423" s="67"/>
      <c r="Z1423" s="67"/>
      <c r="AA1423" s="67"/>
      <c r="AB1423" s="67"/>
      <c r="AC1423" s="78"/>
      <c r="AD1423" s="83"/>
      <c r="AE1423" s="83"/>
      <c r="AF1423" s="83"/>
      <c r="AG1423" s="84"/>
      <c r="AH1423" s="167" t="s">
        <v>15</v>
      </c>
    </row>
    <row r="1424" spans="1:34" ht="6" customHeight="1" thickBot="1">
      <c r="A1424" s="249"/>
      <c r="B1424" s="294"/>
      <c r="C1424" s="297"/>
      <c r="D1424" s="300"/>
      <c r="E1424" s="251"/>
      <c r="F1424" s="254"/>
      <c r="G1424" s="254"/>
      <c r="H1424" s="257"/>
      <c r="I1424" s="294"/>
      <c r="J1424" s="297"/>
      <c r="K1424" s="300"/>
      <c r="L1424" s="262"/>
      <c r="M1424" s="263"/>
      <c r="N1424" s="263"/>
      <c r="O1424" s="264"/>
      <c r="P1424" s="113"/>
      <c r="Q1424" s="113"/>
      <c r="R1424" s="113"/>
      <c r="S1424" s="113"/>
      <c r="T1424" s="113"/>
      <c r="U1424" s="113"/>
      <c r="V1424" s="124"/>
      <c r="W1424" s="121"/>
      <c r="X1424" s="75"/>
      <c r="Y1424" s="67"/>
      <c r="Z1424" s="67"/>
      <c r="AA1424" s="67"/>
      <c r="AB1424" s="67"/>
      <c r="AC1424" s="78"/>
      <c r="AD1424" s="83"/>
      <c r="AE1424" s="83"/>
      <c r="AF1424" s="83"/>
      <c r="AG1424" s="84"/>
      <c r="AH1424" s="165"/>
    </row>
    <row r="1425" spans="1:34" ht="6" customHeight="1" thickBot="1">
      <c r="A1425" s="249"/>
      <c r="B1425" s="294"/>
      <c r="C1425" s="297"/>
      <c r="D1425" s="300"/>
      <c r="E1425" s="251"/>
      <c r="F1425" s="254"/>
      <c r="G1425" s="254"/>
      <c r="H1425" s="257"/>
      <c r="I1425" s="294"/>
      <c r="J1425" s="297"/>
      <c r="K1425" s="300"/>
      <c r="L1425" s="262"/>
      <c r="M1425" s="263"/>
      <c r="N1425" s="263"/>
      <c r="O1425" s="264"/>
      <c r="P1425" s="114" t="s">
        <v>4</v>
      </c>
      <c r="Q1425" s="114" t="s">
        <v>5</v>
      </c>
      <c r="R1425" s="114" t="s">
        <v>11</v>
      </c>
      <c r="S1425" s="114" t="s">
        <v>12</v>
      </c>
      <c r="T1425" s="126" t="s">
        <v>15</v>
      </c>
      <c r="U1425" s="16"/>
      <c r="V1425" s="124"/>
      <c r="W1425" s="121"/>
      <c r="X1425" s="75" t="str">
        <f>IF(VLOOKUP(A1419,入力シート❷!A:AF,28,FALSE)="","",VLOOKUP(A1419,入力シート❷!A:AF,28,FALSE))</f>
        <v/>
      </c>
      <c r="Y1425" s="67" t="str">
        <f>IF(VLOOKUP(A1419,入力シート❷!A:AF,29,FALSE)="","",VLOOKUP(A1419,入力シート❷!A:AF,29,FALSE))</f>
        <v/>
      </c>
      <c r="Z1425" s="67" t="str">
        <f>IF(VLOOKUP(A1419,入力シート❷!A:AF,30,FALSE)="","",VLOOKUP(A1419,入力シート❷!A:AF,30,FALSE))</f>
        <v/>
      </c>
      <c r="AA1425" s="67" t="str">
        <f>IF(VLOOKUP(A1419,入力シート❷!A:AF,31,FALSE)="","",VLOOKUP(A1419,入力シート❷!A:AF,31,FALSE))</f>
        <v/>
      </c>
      <c r="AB1425" s="67" t="str">
        <f>IF(VLOOKUP(A1419,入力シート❷!A:AF,32,FALSE)="","",VLOOKUP(A1419,入力シート❷!A:AF,32,FALSE))</f>
        <v/>
      </c>
      <c r="AC1425" s="69"/>
      <c r="AD1425" s="83"/>
      <c r="AE1425" s="83"/>
      <c r="AF1425" s="83"/>
      <c r="AG1425" s="84"/>
      <c r="AH1425" s="165"/>
    </row>
    <row r="1426" spans="1:34" ht="6" customHeight="1" thickBot="1">
      <c r="A1426" s="249"/>
      <c r="B1426" s="294"/>
      <c r="C1426" s="297"/>
      <c r="D1426" s="300"/>
      <c r="E1426" s="251"/>
      <c r="F1426" s="254"/>
      <c r="G1426" s="254"/>
      <c r="H1426" s="257"/>
      <c r="I1426" s="294"/>
      <c r="J1426" s="297"/>
      <c r="K1426" s="300"/>
      <c r="L1426" s="262"/>
      <c r="M1426" s="263"/>
      <c r="N1426" s="263"/>
      <c r="O1426" s="264"/>
      <c r="P1426" s="115"/>
      <c r="Q1426" s="115"/>
      <c r="R1426" s="115"/>
      <c r="S1426" s="115"/>
      <c r="T1426" s="127"/>
      <c r="U1426" s="17"/>
      <c r="V1426" s="137"/>
      <c r="W1426" s="129"/>
      <c r="X1426" s="75"/>
      <c r="Y1426" s="67"/>
      <c r="Z1426" s="67"/>
      <c r="AA1426" s="67"/>
      <c r="AB1426" s="67"/>
      <c r="AC1426" s="69"/>
      <c r="AD1426" s="83"/>
      <c r="AE1426" s="83"/>
      <c r="AF1426" s="83"/>
      <c r="AG1426" s="84"/>
      <c r="AH1426" s="166"/>
    </row>
    <row r="1427" spans="1:34" ht="6" customHeight="1" thickBot="1">
      <c r="A1427" s="249"/>
      <c r="B1427" s="294"/>
      <c r="C1427" s="297"/>
      <c r="D1427" s="300"/>
      <c r="E1427" s="251"/>
      <c r="F1427" s="254"/>
      <c r="G1427" s="254"/>
      <c r="H1427" s="257"/>
      <c r="I1427" s="294"/>
      <c r="J1427" s="297"/>
      <c r="K1427" s="300"/>
      <c r="L1427" s="262"/>
      <c r="M1427" s="263"/>
      <c r="N1427" s="263"/>
      <c r="O1427" s="264"/>
      <c r="P1427" s="107" t="str">
        <f>IF(VLOOKUP(A1419,入力シート❷!A:U,14,FALSE)="","",VLOOKUP(A1419,入力シート❷!A:U,14,FALSE))</f>
        <v/>
      </c>
      <c r="Q1427" s="107" t="str">
        <f>IF(VLOOKUP(A1419,入力シート❷!A:U,15,FALSE)="","",VLOOKUP(A1419,入力シート❷!A:U,15,FALSE))</f>
        <v/>
      </c>
      <c r="R1427" s="107" t="str">
        <f>IF(VLOOKUP(A1419,入力シート❷!A:U,16,FALSE)="","",VLOOKUP(A1419,入力シート❷!A:U,16,FALSE))</f>
        <v/>
      </c>
      <c r="S1427" s="107" t="str">
        <f>IF(VLOOKUP(A1419,入力シート❷!A:U,17,FALSE)="","",VLOOKUP(A1419,入力シート❷!A:U,17,FALSE))</f>
        <v/>
      </c>
      <c r="T1427" s="127"/>
      <c r="U1427" s="17"/>
      <c r="V1427" s="123" t="s">
        <v>10</v>
      </c>
      <c r="W1427" s="120" t="str">
        <f>IF(VLOOKUP(A1419,入力シート❷!A:U,21,FALSE)="","",VLOOKUP(A1419,入力シート❷!A:U,21,FALSE))</f>
        <v/>
      </c>
      <c r="X1427" s="75"/>
      <c r="Y1427" s="67"/>
      <c r="Z1427" s="67"/>
      <c r="AA1427" s="67"/>
      <c r="AB1427" s="67"/>
      <c r="AC1427" s="69"/>
      <c r="AD1427" s="83"/>
      <c r="AE1427" s="83"/>
      <c r="AF1427" s="83"/>
      <c r="AG1427" s="84"/>
      <c r="AH1427" s="167" t="s">
        <v>15</v>
      </c>
    </row>
    <row r="1428" spans="1:34" ht="6" customHeight="1" thickBot="1">
      <c r="A1428" s="249"/>
      <c r="B1428" s="294"/>
      <c r="C1428" s="297"/>
      <c r="D1428" s="300"/>
      <c r="E1428" s="251"/>
      <c r="F1428" s="254"/>
      <c r="G1428" s="254"/>
      <c r="H1428" s="257"/>
      <c r="I1428" s="294"/>
      <c r="J1428" s="297"/>
      <c r="K1428" s="300"/>
      <c r="L1428" s="262"/>
      <c r="M1428" s="263"/>
      <c r="N1428" s="263"/>
      <c r="O1428" s="264"/>
      <c r="P1428" s="107"/>
      <c r="Q1428" s="107"/>
      <c r="R1428" s="107"/>
      <c r="S1428" s="107"/>
      <c r="T1428" s="111" t="str">
        <f>VLOOKUP(A1419,■■■!A:BN,66)</f>
        <v/>
      </c>
      <c r="U1428" s="118">
        <f>VLOOKUP(A1419,■■■!A:BA,53)</f>
        <v>0</v>
      </c>
      <c r="V1428" s="124"/>
      <c r="W1428" s="121"/>
      <c r="X1428" s="75"/>
      <c r="Y1428" s="67"/>
      <c r="Z1428" s="67"/>
      <c r="AA1428" s="67"/>
      <c r="AB1428" s="67"/>
      <c r="AC1428" s="69"/>
      <c r="AD1428" s="83"/>
      <c r="AE1428" s="83"/>
      <c r="AF1428" s="83"/>
      <c r="AG1428" s="84"/>
      <c r="AH1428" s="165"/>
    </row>
    <row r="1429" spans="1:34" ht="6" customHeight="1" thickBot="1">
      <c r="A1429" s="249"/>
      <c r="B1429" s="294"/>
      <c r="C1429" s="297"/>
      <c r="D1429" s="300"/>
      <c r="E1429" s="251"/>
      <c r="F1429" s="254"/>
      <c r="G1429" s="254"/>
      <c r="H1429" s="257"/>
      <c r="I1429" s="294"/>
      <c r="J1429" s="297"/>
      <c r="K1429" s="300"/>
      <c r="L1429" s="262"/>
      <c r="M1429" s="263"/>
      <c r="N1429" s="263"/>
      <c r="O1429" s="264"/>
      <c r="P1429" s="107"/>
      <c r="Q1429" s="107"/>
      <c r="R1429" s="107"/>
      <c r="S1429" s="107"/>
      <c r="T1429" s="111"/>
      <c r="U1429" s="118"/>
      <c r="V1429" s="124"/>
      <c r="W1429" s="121"/>
      <c r="X1429" s="75"/>
      <c r="Y1429" s="67"/>
      <c r="Z1429" s="67"/>
      <c r="AA1429" s="67"/>
      <c r="AB1429" s="67"/>
      <c r="AC1429" s="69"/>
      <c r="AD1429" s="83"/>
      <c r="AE1429" s="83"/>
      <c r="AF1429" s="83"/>
      <c r="AG1429" s="84"/>
      <c r="AH1429" s="165"/>
    </row>
    <row r="1430" spans="1:34" ht="6" customHeight="1" thickBot="1">
      <c r="A1430" s="249"/>
      <c r="B1430" s="295"/>
      <c r="C1430" s="298"/>
      <c r="D1430" s="301"/>
      <c r="E1430" s="252"/>
      <c r="F1430" s="255"/>
      <c r="G1430" s="255"/>
      <c r="H1430" s="258"/>
      <c r="I1430" s="295"/>
      <c r="J1430" s="298"/>
      <c r="K1430" s="301"/>
      <c r="L1430" s="265"/>
      <c r="M1430" s="266"/>
      <c r="N1430" s="266"/>
      <c r="O1430" s="267"/>
      <c r="P1430" s="108"/>
      <c r="Q1430" s="108"/>
      <c r="R1430" s="108"/>
      <c r="S1430" s="108"/>
      <c r="T1430" s="112"/>
      <c r="U1430" s="119"/>
      <c r="V1430" s="125"/>
      <c r="W1430" s="122"/>
      <c r="X1430" s="76"/>
      <c r="Y1430" s="68"/>
      <c r="Z1430" s="68"/>
      <c r="AA1430" s="68"/>
      <c r="AB1430" s="68"/>
      <c r="AC1430" s="70"/>
      <c r="AD1430" s="85"/>
      <c r="AE1430" s="85"/>
      <c r="AF1430" s="85"/>
      <c r="AG1430" s="86"/>
      <c r="AH1430" s="168"/>
    </row>
    <row r="1431" spans="1:34" ht="6" customHeight="1" thickBot="1">
      <c r="A1431" s="249">
        <v>77</v>
      </c>
      <c r="B1431" s="293" t="str">
        <f>IF(VLOOKUP(A1431,入力シート❷!A:B,2,FALSE)="ハイパーコース","ハイパー","")</f>
        <v/>
      </c>
      <c r="C1431" s="296" t="str">
        <f>IF(VLOOKUP(A1431,入力シート❷!A:B,2,FALSE)="アドバンストコース","アドバンスト","")</f>
        <v/>
      </c>
      <c r="D1431" s="299" t="str">
        <f>IF(VLOOKUP(A1431,入力シート❷!A:B,2,FALSE)="アグレッシブコース","アグレッシブ","")</f>
        <v/>
      </c>
      <c r="E1431" s="250" t="str">
        <f>IF(VLOOKUP(A1431,入力シート❷!A:C,3,FALSE)="A推薦(単願)","A推薦","")</f>
        <v/>
      </c>
      <c r="F1431" s="253" t="str">
        <f>IF(VLOOKUP(A1431,入力シート❷!A:C,3,FALSE)="B推薦(併願)","B推薦","")</f>
        <v/>
      </c>
      <c r="G1431" s="253" t="str">
        <f>IF(VLOOKUP(A1431,入力シート❷!A:C,3,FALSE)="C推薦(第一志望)","C推薦","")</f>
        <v/>
      </c>
      <c r="H1431" s="256" t="str">
        <f>IF(VLOOKUP(A1431,入力シート❷!A:C,3,FALSE)="併願優遇","併願優遇","")</f>
        <v/>
      </c>
      <c r="I1431" s="293" t="str">
        <f>IF(VLOOKUP(A1431,入力シート❷!A:D,4,FALSE)="学業特待Ⅰ","学業特待Ⅰ","")</f>
        <v/>
      </c>
      <c r="J1431" s="296" t="str">
        <f>IF(VLOOKUP(A1431,入力シート❷!A:D,4,FALSE)="学業特待Ⅱ","学業特待Ⅱ","")</f>
        <v/>
      </c>
      <c r="K1431" s="299" t="str">
        <f>IF(VLOOKUP(A1431,入力シート❷!A:D,4,FALSE)="学業特待Ⅲ","学業特待Ⅲ","")</f>
        <v/>
      </c>
      <c r="L1431" s="277" t="str">
        <f>IF(OR(VLOOKUP(A1431,入力シート❷!A:I,7,FALSE)="",VLOOKUP(A1431,入力シート❷!A:I,8,FALSE)=""),"入力シート❷に入力してください",VLOOKUP(A1431,入力シート❷!A:I,7,FALSE)&amp;"　"&amp;VLOOKUP(A1431,入力シート❷!A:I,8,FALSE))</f>
        <v>入力シート❷に入力してください</v>
      </c>
      <c r="M1431" s="278"/>
      <c r="N1431" s="268" t="str">
        <f>IF(VLOOKUP(A1431,入力シート❷!A:I,9,FALSE)="","",IF(VLOOKUP(A1431,入力シート❷!A:I,9,FALSE)="女","",VLOOKUP(A1431,入力シート❷!A:I,9,FALSE)))</f>
        <v/>
      </c>
      <c r="O1431" s="271" t="str">
        <f>IF(VLOOKUP(A1431,入力シート❷!A:I,9,FALSE)="","",IF(VLOOKUP(A1431,入力シート❷!A:I,9,FALSE)="男","",VLOOKUP(A1431,入力シート❷!A:I,9,FALSE)))</f>
        <v/>
      </c>
      <c r="P1431" s="159" t="s">
        <v>0</v>
      </c>
      <c r="Q1431" s="159" t="s">
        <v>1</v>
      </c>
      <c r="R1431" s="159" t="s">
        <v>2</v>
      </c>
      <c r="S1431" s="159" t="s">
        <v>3</v>
      </c>
      <c r="T1431" s="159" t="s">
        <v>6</v>
      </c>
      <c r="U1431" s="159" t="s">
        <v>7</v>
      </c>
      <c r="V1431" s="153" t="s">
        <v>8</v>
      </c>
      <c r="W1431" s="138" t="str">
        <f>IF(VLOOKUP(A1431,入力シート❷!A:U,19,FALSE)="","",VLOOKUP(A1431,入力シート❷!A:U,19,FALSE))</f>
        <v/>
      </c>
      <c r="X1431" s="87" t="str">
        <f>IF(VLOOKUP(A1431,入力シート❷!A:AF,22,FALSE)="","",VLOOKUP(A1431,入力シート❷!A:AF,22,FALSE))</f>
        <v/>
      </c>
      <c r="Y1431" s="66" t="str">
        <f>IF(VLOOKUP(A1431,入力シート❷!A:AF,23,FALSE)="","",VLOOKUP(A1431,入力シート❷!A:AF,23,FALSE))</f>
        <v/>
      </c>
      <c r="Z1431" s="66" t="str">
        <f>IF(VLOOKUP(A1431,入力シート❷!A:AF,24,FALSE)="","",VLOOKUP(A1431,入力シート❷!A:AF,24,FALSE))</f>
        <v/>
      </c>
      <c r="AA1431" s="66" t="str">
        <f>IF(VLOOKUP(A1431,入力シート❷!A:AF,25,FALSE)="","",VLOOKUP(A1431,入力シート❷!A:AF,25,FALSE))</f>
        <v/>
      </c>
      <c r="AB1431" s="66" t="str">
        <f>IF(VLOOKUP(A1431,入力シート❷!A:AF,26,FALSE)="","",VLOOKUP(A1431,入力シート❷!A:AF,26,FALSE))</f>
        <v/>
      </c>
      <c r="AC1431" s="77" t="str">
        <f>IF(VLOOKUP(A1431,入力シート❷!A:AF,27,FALSE)="","",VLOOKUP(A1431,入力シート❷!A:AF,27,FALSE))</f>
        <v/>
      </c>
      <c r="AD1431" s="81" t="str">
        <f>IF(VLOOKUP(A1431,入力シート❷!A:AG,33,FALSE)="","必要な場合、入力シート❷に入力してください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必要な場合、入力シート❷に入力してください",VLOOKUP(A1431,入力シート❷!A:AG,33,FALSE))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31" s="81"/>
      <c r="AF1431" s="81"/>
      <c r="AG1431" s="82"/>
      <c r="AH1431" s="164" t="s">
        <v>15</v>
      </c>
    </row>
    <row r="1432" spans="1:34" ht="6" customHeight="1" thickBot="1">
      <c r="A1432" s="249"/>
      <c r="B1432" s="294"/>
      <c r="C1432" s="297"/>
      <c r="D1432" s="300"/>
      <c r="E1432" s="251"/>
      <c r="F1432" s="254"/>
      <c r="G1432" s="254"/>
      <c r="H1432" s="257"/>
      <c r="I1432" s="294"/>
      <c r="J1432" s="297"/>
      <c r="K1432" s="300"/>
      <c r="L1432" s="279"/>
      <c r="M1432" s="280"/>
      <c r="N1432" s="269"/>
      <c r="O1432" s="272"/>
      <c r="P1432" s="115"/>
      <c r="Q1432" s="115"/>
      <c r="R1432" s="115"/>
      <c r="S1432" s="115"/>
      <c r="T1432" s="115"/>
      <c r="U1432" s="115"/>
      <c r="V1432" s="124"/>
      <c r="W1432" s="121"/>
      <c r="X1432" s="75"/>
      <c r="Y1432" s="67"/>
      <c r="Z1432" s="67"/>
      <c r="AA1432" s="67"/>
      <c r="AB1432" s="67"/>
      <c r="AC1432" s="78"/>
      <c r="AD1432" s="83"/>
      <c r="AE1432" s="83"/>
      <c r="AF1432" s="83"/>
      <c r="AG1432" s="84"/>
      <c r="AH1432" s="165"/>
    </row>
    <row r="1433" spans="1:34" ht="6" customHeight="1" thickBot="1">
      <c r="A1433" s="249"/>
      <c r="B1433" s="294"/>
      <c r="C1433" s="297"/>
      <c r="D1433" s="300"/>
      <c r="E1433" s="251"/>
      <c r="F1433" s="254"/>
      <c r="G1433" s="254"/>
      <c r="H1433" s="257"/>
      <c r="I1433" s="294"/>
      <c r="J1433" s="297"/>
      <c r="K1433" s="300"/>
      <c r="L1433" s="279"/>
      <c r="M1433" s="280"/>
      <c r="N1433" s="269"/>
      <c r="O1433" s="272"/>
      <c r="P1433" s="107" t="str">
        <f>IF(VLOOKUP(A1431,入力シート❷!A:U,10,FALSE)="","",VLOOKUP(A1431,入力シート❷!A:U,10,FALSE))</f>
        <v/>
      </c>
      <c r="Q1433" s="107" t="str">
        <f>IF(VLOOKUP(A1431,入力シート❷!A:U,11,FALSE)="","",VLOOKUP(A1431,入力シート❷!A:U,11,FALSE))</f>
        <v/>
      </c>
      <c r="R1433" s="107" t="str">
        <f>IF(VLOOKUP(A1431,入力シート❷!A:U,12,FALSE)="","",VLOOKUP(A1431,入力シート❷!A:U,12,FALSE))</f>
        <v/>
      </c>
      <c r="S1433" s="107" t="str">
        <f>IF(VLOOKUP(A1431,入力シート❷!A:U,13,FALSE)="","",VLOOKUP(A1431,入力シート❷!A:U,13,FALSE))</f>
        <v/>
      </c>
      <c r="T1433" s="107" t="str">
        <f>IF(VLOOKUP(A1431,入力シート❷!A:U,18,FALSE)="","",VLOOKUP(A1431,入力シート❷!A:U,18,FALSE))</f>
        <v/>
      </c>
      <c r="U1433" s="107" t="str">
        <f>IF(SUM(P1433:T1433)=0,"",SUM(P1433:T1433))</f>
        <v/>
      </c>
      <c r="V1433" s="124"/>
      <c r="W1433" s="121"/>
      <c r="X1433" s="75"/>
      <c r="Y1433" s="67"/>
      <c r="Z1433" s="67"/>
      <c r="AA1433" s="67"/>
      <c r="AB1433" s="67"/>
      <c r="AC1433" s="78"/>
      <c r="AD1433" s="83"/>
      <c r="AE1433" s="83"/>
      <c r="AF1433" s="83"/>
      <c r="AG1433" s="84"/>
      <c r="AH1433" s="165"/>
    </row>
    <row r="1434" spans="1:34" ht="6" customHeight="1" thickBot="1">
      <c r="A1434" s="249"/>
      <c r="B1434" s="294"/>
      <c r="C1434" s="297"/>
      <c r="D1434" s="300"/>
      <c r="E1434" s="251"/>
      <c r="F1434" s="254"/>
      <c r="G1434" s="254"/>
      <c r="H1434" s="257"/>
      <c r="I1434" s="294"/>
      <c r="J1434" s="297"/>
      <c r="K1434" s="300"/>
      <c r="L1434" s="281"/>
      <c r="M1434" s="282"/>
      <c r="N1434" s="270"/>
      <c r="O1434" s="273"/>
      <c r="P1434" s="107"/>
      <c r="Q1434" s="107"/>
      <c r="R1434" s="107"/>
      <c r="S1434" s="107"/>
      <c r="T1434" s="107"/>
      <c r="U1434" s="107"/>
      <c r="V1434" s="154"/>
      <c r="W1434" s="139"/>
      <c r="X1434" s="75"/>
      <c r="Y1434" s="67"/>
      <c r="Z1434" s="67"/>
      <c r="AA1434" s="67"/>
      <c r="AB1434" s="67"/>
      <c r="AC1434" s="78"/>
      <c r="AD1434" s="83"/>
      <c r="AE1434" s="83"/>
      <c r="AF1434" s="83"/>
      <c r="AG1434" s="84"/>
      <c r="AH1434" s="166"/>
    </row>
    <row r="1435" spans="1:34" ht="6" customHeight="1" thickBot="1">
      <c r="A1435" s="249"/>
      <c r="B1435" s="294"/>
      <c r="C1435" s="297"/>
      <c r="D1435" s="300"/>
      <c r="E1435" s="251"/>
      <c r="F1435" s="254"/>
      <c r="G1435" s="254"/>
      <c r="H1435" s="257"/>
      <c r="I1435" s="294"/>
      <c r="J1435" s="297"/>
      <c r="K1435" s="300"/>
      <c r="L1435" s="259" t="str">
        <f>IF(OR(VLOOKUP(A1431,入力シート❷!A:I,5,FALSE)="",VLOOKUP(A1431,入力シート❷!A:I,6,FALSE)=""),"入力シート❷に入力してください",VLOOKUP(A1431,入力シート❷!A:I,5,FALSE)&amp;"　"&amp;VLOOKUP(A1431,入力シート❷!A:I,6,FALSE))</f>
        <v>入力シート❷に入力してください</v>
      </c>
      <c r="M1435" s="260"/>
      <c r="N1435" s="260"/>
      <c r="O1435" s="261"/>
      <c r="P1435" s="107"/>
      <c r="Q1435" s="107"/>
      <c r="R1435" s="107"/>
      <c r="S1435" s="107"/>
      <c r="T1435" s="107"/>
      <c r="U1435" s="107"/>
      <c r="V1435" s="136" t="s">
        <v>9</v>
      </c>
      <c r="W1435" s="128" t="str">
        <f>IF(VLOOKUP(A1431,入力シート❷!A:U,20,FALSE)="","",VLOOKUP(A1431,入力シート❷!A:U,20,FALSE))</f>
        <v/>
      </c>
      <c r="X1435" s="75"/>
      <c r="Y1435" s="67"/>
      <c r="Z1435" s="67"/>
      <c r="AA1435" s="67"/>
      <c r="AB1435" s="67"/>
      <c r="AC1435" s="78"/>
      <c r="AD1435" s="83"/>
      <c r="AE1435" s="83"/>
      <c r="AF1435" s="83"/>
      <c r="AG1435" s="84"/>
      <c r="AH1435" s="167" t="s">
        <v>15</v>
      </c>
    </row>
    <row r="1436" spans="1:34" ht="6" customHeight="1" thickBot="1">
      <c r="A1436" s="249"/>
      <c r="B1436" s="294"/>
      <c r="C1436" s="297"/>
      <c r="D1436" s="300"/>
      <c r="E1436" s="251"/>
      <c r="F1436" s="254"/>
      <c r="G1436" s="254"/>
      <c r="H1436" s="257"/>
      <c r="I1436" s="294"/>
      <c r="J1436" s="297"/>
      <c r="K1436" s="300"/>
      <c r="L1436" s="262"/>
      <c r="M1436" s="263"/>
      <c r="N1436" s="263"/>
      <c r="O1436" s="264"/>
      <c r="P1436" s="113"/>
      <c r="Q1436" s="113"/>
      <c r="R1436" s="113"/>
      <c r="S1436" s="113"/>
      <c r="T1436" s="113"/>
      <c r="U1436" s="113"/>
      <c r="V1436" s="124"/>
      <c r="W1436" s="121"/>
      <c r="X1436" s="75"/>
      <c r="Y1436" s="67"/>
      <c r="Z1436" s="67"/>
      <c r="AA1436" s="67"/>
      <c r="AB1436" s="67"/>
      <c r="AC1436" s="78"/>
      <c r="AD1436" s="83"/>
      <c r="AE1436" s="83"/>
      <c r="AF1436" s="83"/>
      <c r="AG1436" s="84"/>
      <c r="AH1436" s="165"/>
    </row>
    <row r="1437" spans="1:34" ht="6" customHeight="1" thickBot="1">
      <c r="A1437" s="249"/>
      <c r="B1437" s="294"/>
      <c r="C1437" s="297"/>
      <c r="D1437" s="300"/>
      <c r="E1437" s="251"/>
      <c r="F1437" s="254"/>
      <c r="G1437" s="254"/>
      <c r="H1437" s="257"/>
      <c r="I1437" s="294"/>
      <c r="J1437" s="297"/>
      <c r="K1437" s="300"/>
      <c r="L1437" s="262"/>
      <c r="M1437" s="263"/>
      <c r="N1437" s="263"/>
      <c r="O1437" s="264"/>
      <c r="P1437" s="114" t="s">
        <v>4</v>
      </c>
      <c r="Q1437" s="114" t="s">
        <v>5</v>
      </c>
      <c r="R1437" s="114" t="s">
        <v>11</v>
      </c>
      <c r="S1437" s="114" t="s">
        <v>12</v>
      </c>
      <c r="T1437" s="126" t="s">
        <v>15</v>
      </c>
      <c r="U1437" s="16"/>
      <c r="V1437" s="124"/>
      <c r="W1437" s="121"/>
      <c r="X1437" s="75" t="str">
        <f>IF(VLOOKUP(A1431,入力シート❷!A:AF,28,FALSE)="","",VLOOKUP(A1431,入力シート❷!A:AF,28,FALSE))</f>
        <v/>
      </c>
      <c r="Y1437" s="67" t="str">
        <f>IF(VLOOKUP(A1431,入力シート❷!A:AF,29,FALSE)="","",VLOOKUP(A1431,入力シート❷!A:AF,29,FALSE))</f>
        <v/>
      </c>
      <c r="Z1437" s="67" t="str">
        <f>IF(VLOOKUP(A1431,入力シート❷!A:AF,30,FALSE)="","",VLOOKUP(A1431,入力シート❷!A:AF,30,FALSE))</f>
        <v/>
      </c>
      <c r="AA1437" s="67" t="str">
        <f>IF(VLOOKUP(A1431,入力シート❷!A:AF,31,FALSE)="","",VLOOKUP(A1431,入力シート❷!A:AF,31,FALSE))</f>
        <v/>
      </c>
      <c r="AB1437" s="67" t="str">
        <f>IF(VLOOKUP(A1431,入力シート❷!A:AF,32,FALSE)="","",VLOOKUP(A1431,入力シート❷!A:AF,32,FALSE))</f>
        <v/>
      </c>
      <c r="AC1437" s="69"/>
      <c r="AD1437" s="83"/>
      <c r="AE1437" s="83"/>
      <c r="AF1437" s="83"/>
      <c r="AG1437" s="84"/>
      <c r="AH1437" s="165"/>
    </row>
    <row r="1438" spans="1:34" ht="6" customHeight="1" thickBot="1">
      <c r="A1438" s="249"/>
      <c r="B1438" s="294"/>
      <c r="C1438" s="297"/>
      <c r="D1438" s="300"/>
      <c r="E1438" s="251"/>
      <c r="F1438" s="254"/>
      <c r="G1438" s="254"/>
      <c r="H1438" s="257"/>
      <c r="I1438" s="294"/>
      <c r="J1438" s="297"/>
      <c r="K1438" s="300"/>
      <c r="L1438" s="262"/>
      <c r="M1438" s="263"/>
      <c r="N1438" s="263"/>
      <c r="O1438" s="264"/>
      <c r="P1438" s="115"/>
      <c r="Q1438" s="115"/>
      <c r="R1438" s="115"/>
      <c r="S1438" s="115"/>
      <c r="T1438" s="127"/>
      <c r="U1438" s="17"/>
      <c r="V1438" s="137"/>
      <c r="W1438" s="129"/>
      <c r="X1438" s="75"/>
      <c r="Y1438" s="67"/>
      <c r="Z1438" s="67"/>
      <c r="AA1438" s="67"/>
      <c r="AB1438" s="67"/>
      <c r="AC1438" s="69"/>
      <c r="AD1438" s="83"/>
      <c r="AE1438" s="83"/>
      <c r="AF1438" s="83"/>
      <c r="AG1438" s="84"/>
      <c r="AH1438" s="166"/>
    </row>
    <row r="1439" spans="1:34" ht="6" customHeight="1" thickBot="1">
      <c r="A1439" s="249"/>
      <c r="B1439" s="294"/>
      <c r="C1439" s="297"/>
      <c r="D1439" s="300"/>
      <c r="E1439" s="251"/>
      <c r="F1439" s="254"/>
      <c r="G1439" s="254"/>
      <c r="H1439" s="257"/>
      <c r="I1439" s="294"/>
      <c r="J1439" s="297"/>
      <c r="K1439" s="300"/>
      <c r="L1439" s="262"/>
      <c r="M1439" s="263"/>
      <c r="N1439" s="263"/>
      <c r="O1439" s="264"/>
      <c r="P1439" s="107" t="str">
        <f>IF(VLOOKUP(A1431,入力シート❷!A:U,14,FALSE)="","",VLOOKUP(A1431,入力シート❷!A:U,14,FALSE))</f>
        <v/>
      </c>
      <c r="Q1439" s="107" t="str">
        <f>IF(VLOOKUP(A1431,入力シート❷!A:U,15,FALSE)="","",VLOOKUP(A1431,入力シート❷!A:U,15,FALSE))</f>
        <v/>
      </c>
      <c r="R1439" s="107" t="str">
        <f>IF(VLOOKUP(A1431,入力シート❷!A:U,16,FALSE)="","",VLOOKUP(A1431,入力シート❷!A:U,16,FALSE))</f>
        <v/>
      </c>
      <c r="S1439" s="107" t="str">
        <f>IF(VLOOKUP(A1431,入力シート❷!A:U,17,FALSE)="","",VLOOKUP(A1431,入力シート❷!A:U,17,FALSE))</f>
        <v/>
      </c>
      <c r="T1439" s="127"/>
      <c r="U1439" s="17"/>
      <c r="V1439" s="123" t="s">
        <v>10</v>
      </c>
      <c r="W1439" s="120" t="str">
        <f>IF(VLOOKUP(A1431,入力シート❷!A:U,21,FALSE)="","",VLOOKUP(A1431,入力シート❷!A:U,21,FALSE))</f>
        <v/>
      </c>
      <c r="X1439" s="75"/>
      <c r="Y1439" s="67"/>
      <c r="Z1439" s="67"/>
      <c r="AA1439" s="67"/>
      <c r="AB1439" s="67"/>
      <c r="AC1439" s="69"/>
      <c r="AD1439" s="83"/>
      <c r="AE1439" s="83"/>
      <c r="AF1439" s="83"/>
      <c r="AG1439" s="84"/>
      <c r="AH1439" s="167" t="s">
        <v>15</v>
      </c>
    </row>
    <row r="1440" spans="1:34" ht="6" customHeight="1" thickBot="1">
      <c r="A1440" s="249"/>
      <c r="B1440" s="294"/>
      <c r="C1440" s="297"/>
      <c r="D1440" s="300"/>
      <c r="E1440" s="251"/>
      <c r="F1440" s="254"/>
      <c r="G1440" s="254"/>
      <c r="H1440" s="257"/>
      <c r="I1440" s="294"/>
      <c r="J1440" s="297"/>
      <c r="K1440" s="300"/>
      <c r="L1440" s="262"/>
      <c r="M1440" s="263"/>
      <c r="N1440" s="263"/>
      <c r="O1440" s="264"/>
      <c r="P1440" s="107"/>
      <c r="Q1440" s="107"/>
      <c r="R1440" s="107"/>
      <c r="S1440" s="107"/>
      <c r="T1440" s="111" t="str">
        <f>VLOOKUP(A1431,■■■!A:BN,66)</f>
        <v/>
      </c>
      <c r="U1440" s="118">
        <f>VLOOKUP(A1431,■■■!A:BA,53)</f>
        <v>0</v>
      </c>
      <c r="V1440" s="124"/>
      <c r="W1440" s="121"/>
      <c r="X1440" s="75"/>
      <c r="Y1440" s="67"/>
      <c r="Z1440" s="67"/>
      <c r="AA1440" s="67"/>
      <c r="AB1440" s="67"/>
      <c r="AC1440" s="69"/>
      <c r="AD1440" s="83"/>
      <c r="AE1440" s="83"/>
      <c r="AF1440" s="83"/>
      <c r="AG1440" s="84"/>
      <c r="AH1440" s="165"/>
    </row>
    <row r="1441" spans="1:34" ht="6" customHeight="1" thickBot="1">
      <c r="A1441" s="249"/>
      <c r="B1441" s="294"/>
      <c r="C1441" s="297"/>
      <c r="D1441" s="300"/>
      <c r="E1441" s="251"/>
      <c r="F1441" s="254"/>
      <c r="G1441" s="254"/>
      <c r="H1441" s="257"/>
      <c r="I1441" s="294"/>
      <c r="J1441" s="297"/>
      <c r="K1441" s="300"/>
      <c r="L1441" s="262"/>
      <c r="M1441" s="263"/>
      <c r="N1441" s="263"/>
      <c r="O1441" s="264"/>
      <c r="P1441" s="107"/>
      <c r="Q1441" s="107"/>
      <c r="R1441" s="107"/>
      <c r="S1441" s="107"/>
      <c r="T1441" s="111"/>
      <c r="U1441" s="118"/>
      <c r="V1441" s="124"/>
      <c r="W1441" s="121"/>
      <c r="X1441" s="75"/>
      <c r="Y1441" s="67"/>
      <c r="Z1441" s="67"/>
      <c r="AA1441" s="67"/>
      <c r="AB1441" s="67"/>
      <c r="AC1441" s="69"/>
      <c r="AD1441" s="83"/>
      <c r="AE1441" s="83"/>
      <c r="AF1441" s="83"/>
      <c r="AG1441" s="84"/>
      <c r="AH1441" s="165"/>
    </row>
    <row r="1442" spans="1:34" ht="6" customHeight="1" thickBot="1">
      <c r="A1442" s="249"/>
      <c r="B1442" s="295"/>
      <c r="C1442" s="298"/>
      <c r="D1442" s="301"/>
      <c r="E1442" s="252"/>
      <c r="F1442" s="255"/>
      <c r="G1442" s="255"/>
      <c r="H1442" s="258"/>
      <c r="I1442" s="295"/>
      <c r="J1442" s="298"/>
      <c r="K1442" s="301"/>
      <c r="L1442" s="265"/>
      <c r="M1442" s="266"/>
      <c r="N1442" s="266"/>
      <c r="O1442" s="267"/>
      <c r="P1442" s="108"/>
      <c r="Q1442" s="108"/>
      <c r="R1442" s="108"/>
      <c r="S1442" s="108"/>
      <c r="T1442" s="112"/>
      <c r="U1442" s="119"/>
      <c r="V1442" s="125"/>
      <c r="W1442" s="122"/>
      <c r="X1442" s="76"/>
      <c r="Y1442" s="68"/>
      <c r="Z1442" s="68"/>
      <c r="AA1442" s="68"/>
      <c r="AB1442" s="68"/>
      <c r="AC1442" s="70"/>
      <c r="AD1442" s="85"/>
      <c r="AE1442" s="85"/>
      <c r="AF1442" s="85"/>
      <c r="AG1442" s="86"/>
      <c r="AH1442" s="168"/>
    </row>
    <row r="1443" spans="1:34" ht="6" customHeight="1" thickBot="1">
      <c r="A1443" s="249">
        <v>78</v>
      </c>
      <c r="B1443" s="293" t="str">
        <f>IF(VLOOKUP(A1443,入力シート❷!A:B,2,FALSE)="ハイパーコース","ハイパー","")</f>
        <v/>
      </c>
      <c r="C1443" s="296" t="str">
        <f>IF(VLOOKUP(A1443,入力シート❷!A:B,2,FALSE)="アドバンストコース","アドバンスト","")</f>
        <v/>
      </c>
      <c r="D1443" s="299" t="str">
        <f>IF(VLOOKUP(A1443,入力シート❷!A:B,2,FALSE)="アグレッシブコース","アグレッシブ","")</f>
        <v/>
      </c>
      <c r="E1443" s="250" t="str">
        <f>IF(VLOOKUP(A1443,入力シート❷!A:C,3,FALSE)="A推薦(単願)","A推薦","")</f>
        <v/>
      </c>
      <c r="F1443" s="253" t="str">
        <f>IF(VLOOKUP(A1443,入力シート❷!A:C,3,FALSE)="B推薦(併願)","B推薦","")</f>
        <v/>
      </c>
      <c r="G1443" s="253" t="str">
        <f>IF(VLOOKUP(A1443,入力シート❷!A:C,3,FALSE)="C推薦(第一志望)","C推薦","")</f>
        <v/>
      </c>
      <c r="H1443" s="256" t="str">
        <f>IF(VLOOKUP(A1443,入力シート❷!A:C,3,FALSE)="併願優遇","併願優遇","")</f>
        <v/>
      </c>
      <c r="I1443" s="293" t="str">
        <f>IF(VLOOKUP(A1443,入力シート❷!A:D,4,FALSE)="学業特待Ⅰ","学業特待Ⅰ","")</f>
        <v/>
      </c>
      <c r="J1443" s="296" t="str">
        <f>IF(VLOOKUP(A1443,入力シート❷!A:D,4,FALSE)="学業特待Ⅱ","学業特待Ⅱ","")</f>
        <v/>
      </c>
      <c r="K1443" s="299" t="str">
        <f>IF(VLOOKUP(A1443,入力シート❷!A:D,4,FALSE)="学業特待Ⅲ","学業特待Ⅲ","")</f>
        <v/>
      </c>
      <c r="L1443" s="277" t="str">
        <f>IF(OR(VLOOKUP(A1443,入力シート❷!A:I,7,FALSE)="",VLOOKUP(A1443,入力シート❷!A:I,8,FALSE)=""),"入力シート❷に入力してください",VLOOKUP(A1443,入力シート❷!A:I,7,FALSE)&amp;"　"&amp;VLOOKUP(A1443,入力シート❷!A:I,8,FALSE))</f>
        <v>入力シート❷に入力してください</v>
      </c>
      <c r="M1443" s="278"/>
      <c r="N1443" s="268" t="str">
        <f>IF(VLOOKUP(A1443,入力シート❷!A:I,9,FALSE)="","",IF(VLOOKUP(A1443,入力シート❷!A:I,9,FALSE)="女","",VLOOKUP(A1443,入力シート❷!A:I,9,FALSE)))</f>
        <v/>
      </c>
      <c r="O1443" s="271" t="str">
        <f>IF(VLOOKUP(A1443,入力シート❷!A:I,9,FALSE)="","",IF(VLOOKUP(A1443,入力シート❷!A:I,9,FALSE)="男","",VLOOKUP(A1443,入力シート❷!A:I,9,FALSE)))</f>
        <v/>
      </c>
      <c r="P1443" s="159" t="s">
        <v>0</v>
      </c>
      <c r="Q1443" s="159" t="s">
        <v>1</v>
      </c>
      <c r="R1443" s="159" t="s">
        <v>2</v>
      </c>
      <c r="S1443" s="159" t="s">
        <v>3</v>
      </c>
      <c r="T1443" s="159" t="s">
        <v>6</v>
      </c>
      <c r="U1443" s="159" t="s">
        <v>7</v>
      </c>
      <c r="V1443" s="153" t="s">
        <v>8</v>
      </c>
      <c r="W1443" s="138" t="str">
        <f>IF(VLOOKUP(A1443,入力シート❷!A:U,19,FALSE)="","",VLOOKUP(A1443,入力シート❷!A:U,19,FALSE))</f>
        <v/>
      </c>
      <c r="X1443" s="87" t="str">
        <f>IF(VLOOKUP(A1443,入力シート❷!A:AF,22,FALSE)="","",VLOOKUP(A1443,入力シート❷!A:AF,22,FALSE))</f>
        <v/>
      </c>
      <c r="Y1443" s="66" t="str">
        <f>IF(VLOOKUP(A1443,入力シート❷!A:AF,23,FALSE)="","",VLOOKUP(A1443,入力シート❷!A:AF,23,FALSE))</f>
        <v/>
      </c>
      <c r="Z1443" s="66" t="str">
        <f>IF(VLOOKUP(A1443,入力シート❷!A:AF,24,FALSE)="","",VLOOKUP(A1443,入力シート❷!A:AF,24,FALSE))</f>
        <v/>
      </c>
      <c r="AA1443" s="66" t="str">
        <f>IF(VLOOKUP(A1443,入力シート❷!A:AF,25,FALSE)="","",VLOOKUP(A1443,入力シート❷!A:AF,25,FALSE))</f>
        <v/>
      </c>
      <c r="AB1443" s="66" t="str">
        <f>IF(VLOOKUP(A1443,入力シート❷!A:AF,26,FALSE)="","",VLOOKUP(A1443,入力シート❷!A:AF,26,FALSE))</f>
        <v/>
      </c>
      <c r="AC1443" s="77" t="str">
        <f>IF(VLOOKUP(A1443,入力シート❷!A:AF,27,FALSE)="","",VLOOKUP(A1443,入力シート❷!A:AF,27,FALSE))</f>
        <v/>
      </c>
      <c r="AD1443" s="81" t="str">
        <f>IF(VLOOKUP(A1443,入力シート❷!A:AG,33,FALSE)="","必要な場合、入力シート❷に入力してください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必要な場合、入力シート❷に入力してください",VLOOKUP(A1443,入力シート❷!A:AG,33,FALSE))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43" s="81"/>
      <c r="AF1443" s="81"/>
      <c r="AG1443" s="82"/>
      <c r="AH1443" s="164" t="s">
        <v>15</v>
      </c>
    </row>
    <row r="1444" spans="1:34" ht="6" customHeight="1" thickBot="1">
      <c r="A1444" s="249"/>
      <c r="B1444" s="294"/>
      <c r="C1444" s="297"/>
      <c r="D1444" s="300"/>
      <c r="E1444" s="251"/>
      <c r="F1444" s="254"/>
      <c r="G1444" s="254"/>
      <c r="H1444" s="257"/>
      <c r="I1444" s="294"/>
      <c r="J1444" s="297"/>
      <c r="K1444" s="300"/>
      <c r="L1444" s="279"/>
      <c r="M1444" s="280"/>
      <c r="N1444" s="269"/>
      <c r="O1444" s="272"/>
      <c r="P1444" s="115"/>
      <c r="Q1444" s="115"/>
      <c r="R1444" s="115"/>
      <c r="S1444" s="115"/>
      <c r="T1444" s="115"/>
      <c r="U1444" s="115"/>
      <c r="V1444" s="124"/>
      <c r="W1444" s="121"/>
      <c r="X1444" s="75"/>
      <c r="Y1444" s="67"/>
      <c r="Z1444" s="67"/>
      <c r="AA1444" s="67"/>
      <c r="AB1444" s="67"/>
      <c r="AC1444" s="78"/>
      <c r="AD1444" s="83"/>
      <c r="AE1444" s="83"/>
      <c r="AF1444" s="83"/>
      <c r="AG1444" s="84"/>
      <c r="AH1444" s="165"/>
    </row>
    <row r="1445" spans="1:34" ht="6" customHeight="1" thickBot="1">
      <c r="A1445" s="249"/>
      <c r="B1445" s="294"/>
      <c r="C1445" s="297"/>
      <c r="D1445" s="300"/>
      <c r="E1445" s="251"/>
      <c r="F1445" s="254"/>
      <c r="G1445" s="254"/>
      <c r="H1445" s="257"/>
      <c r="I1445" s="294"/>
      <c r="J1445" s="297"/>
      <c r="K1445" s="300"/>
      <c r="L1445" s="279"/>
      <c r="M1445" s="280"/>
      <c r="N1445" s="269"/>
      <c r="O1445" s="272"/>
      <c r="P1445" s="107" t="str">
        <f>IF(VLOOKUP(A1443,入力シート❷!A:U,10,FALSE)="","",VLOOKUP(A1443,入力シート❷!A:U,10,FALSE))</f>
        <v/>
      </c>
      <c r="Q1445" s="107" t="str">
        <f>IF(VLOOKUP(A1443,入力シート❷!A:U,11,FALSE)="","",VLOOKUP(A1443,入力シート❷!A:U,11,FALSE))</f>
        <v/>
      </c>
      <c r="R1445" s="107" t="str">
        <f>IF(VLOOKUP(A1443,入力シート❷!A:U,12,FALSE)="","",VLOOKUP(A1443,入力シート❷!A:U,12,FALSE))</f>
        <v/>
      </c>
      <c r="S1445" s="107" t="str">
        <f>IF(VLOOKUP(A1443,入力シート❷!A:U,13,FALSE)="","",VLOOKUP(A1443,入力シート❷!A:U,13,FALSE))</f>
        <v/>
      </c>
      <c r="T1445" s="107" t="str">
        <f>IF(VLOOKUP(A1443,入力シート❷!A:U,18,FALSE)="","",VLOOKUP(A1443,入力シート❷!A:U,18,FALSE))</f>
        <v/>
      </c>
      <c r="U1445" s="107" t="str">
        <f>IF(SUM(P1445:T1445)=0,"",SUM(P1445:T1445))</f>
        <v/>
      </c>
      <c r="V1445" s="124"/>
      <c r="W1445" s="121"/>
      <c r="X1445" s="75"/>
      <c r="Y1445" s="67"/>
      <c r="Z1445" s="67"/>
      <c r="AA1445" s="67"/>
      <c r="AB1445" s="67"/>
      <c r="AC1445" s="78"/>
      <c r="AD1445" s="83"/>
      <c r="AE1445" s="83"/>
      <c r="AF1445" s="83"/>
      <c r="AG1445" s="84"/>
      <c r="AH1445" s="165"/>
    </row>
    <row r="1446" spans="1:34" ht="6" customHeight="1" thickBot="1">
      <c r="A1446" s="249"/>
      <c r="B1446" s="294"/>
      <c r="C1446" s="297"/>
      <c r="D1446" s="300"/>
      <c r="E1446" s="251"/>
      <c r="F1446" s="254"/>
      <c r="G1446" s="254"/>
      <c r="H1446" s="257"/>
      <c r="I1446" s="294"/>
      <c r="J1446" s="297"/>
      <c r="K1446" s="300"/>
      <c r="L1446" s="281"/>
      <c r="M1446" s="282"/>
      <c r="N1446" s="270"/>
      <c r="O1446" s="273"/>
      <c r="P1446" s="107"/>
      <c r="Q1446" s="107"/>
      <c r="R1446" s="107"/>
      <c r="S1446" s="107"/>
      <c r="T1446" s="107"/>
      <c r="U1446" s="107"/>
      <c r="V1446" s="154"/>
      <c r="W1446" s="139"/>
      <c r="X1446" s="75"/>
      <c r="Y1446" s="67"/>
      <c r="Z1446" s="67"/>
      <c r="AA1446" s="67"/>
      <c r="AB1446" s="67"/>
      <c r="AC1446" s="78"/>
      <c r="AD1446" s="83"/>
      <c r="AE1446" s="83"/>
      <c r="AF1446" s="83"/>
      <c r="AG1446" s="84"/>
      <c r="AH1446" s="166"/>
    </row>
    <row r="1447" spans="1:34" ht="6" customHeight="1" thickBot="1">
      <c r="A1447" s="249"/>
      <c r="B1447" s="294"/>
      <c r="C1447" s="297"/>
      <c r="D1447" s="300"/>
      <c r="E1447" s="251"/>
      <c r="F1447" s="254"/>
      <c r="G1447" s="254"/>
      <c r="H1447" s="257"/>
      <c r="I1447" s="294"/>
      <c r="J1447" s="297"/>
      <c r="K1447" s="300"/>
      <c r="L1447" s="259" t="str">
        <f>IF(OR(VLOOKUP(A1443,入力シート❷!A:I,5,FALSE)="",VLOOKUP(A1443,入力シート❷!A:I,6,FALSE)=""),"入力シート❷に入力してください",VLOOKUP(A1443,入力シート❷!A:I,5,FALSE)&amp;"　"&amp;VLOOKUP(A1443,入力シート❷!A:I,6,FALSE))</f>
        <v>入力シート❷に入力してください</v>
      </c>
      <c r="M1447" s="260"/>
      <c r="N1447" s="260"/>
      <c r="O1447" s="261"/>
      <c r="P1447" s="107"/>
      <c r="Q1447" s="107"/>
      <c r="R1447" s="107"/>
      <c r="S1447" s="107"/>
      <c r="T1447" s="107"/>
      <c r="U1447" s="107"/>
      <c r="V1447" s="136" t="s">
        <v>9</v>
      </c>
      <c r="W1447" s="128" t="str">
        <f>IF(VLOOKUP(A1443,入力シート❷!A:U,20,FALSE)="","",VLOOKUP(A1443,入力シート❷!A:U,20,FALSE))</f>
        <v/>
      </c>
      <c r="X1447" s="75"/>
      <c r="Y1447" s="67"/>
      <c r="Z1447" s="67"/>
      <c r="AA1447" s="67"/>
      <c r="AB1447" s="67"/>
      <c r="AC1447" s="78"/>
      <c r="AD1447" s="83"/>
      <c r="AE1447" s="83"/>
      <c r="AF1447" s="83"/>
      <c r="AG1447" s="84"/>
      <c r="AH1447" s="167" t="s">
        <v>15</v>
      </c>
    </row>
    <row r="1448" spans="1:34" ht="6" customHeight="1" thickBot="1">
      <c r="A1448" s="249"/>
      <c r="B1448" s="294"/>
      <c r="C1448" s="297"/>
      <c r="D1448" s="300"/>
      <c r="E1448" s="251"/>
      <c r="F1448" s="254"/>
      <c r="G1448" s="254"/>
      <c r="H1448" s="257"/>
      <c r="I1448" s="294"/>
      <c r="J1448" s="297"/>
      <c r="K1448" s="300"/>
      <c r="L1448" s="262"/>
      <c r="M1448" s="263"/>
      <c r="N1448" s="263"/>
      <c r="O1448" s="264"/>
      <c r="P1448" s="113"/>
      <c r="Q1448" s="113"/>
      <c r="R1448" s="113"/>
      <c r="S1448" s="113"/>
      <c r="T1448" s="113"/>
      <c r="U1448" s="113"/>
      <c r="V1448" s="124"/>
      <c r="W1448" s="121"/>
      <c r="X1448" s="75"/>
      <c r="Y1448" s="67"/>
      <c r="Z1448" s="67"/>
      <c r="AA1448" s="67"/>
      <c r="AB1448" s="67"/>
      <c r="AC1448" s="78"/>
      <c r="AD1448" s="83"/>
      <c r="AE1448" s="83"/>
      <c r="AF1448" s="83"/>
      <c r="AG1448" s="84"/>
      <c r="AH1448" s="165"/>
    </row>
    <row r="1449" spans="1:34" ht="6" customHeight="1" thickBot="1">
      <c r="A1449" s="249"/>
      <c r="B1449" s="294"/>
      <c r="C1449" s="297"/>
      <c r="D1449" s="300"/>
      <c r="E1449" s="251"/>
      <c r="F1449" s="254"/>
      <c r="G1449" s="254"/>
      <c r="H1449" s="257"/>
      <c r="I1449" s="294"/>
      <c r="J1449" s="297"/>
      <c r="K1449" s="300"/>
      <c r="L1449" s="262"/>
      <c r="M1449" s="263"/>
      <c r="N1449" s="263"/>
      <c r="O1449" s="264"/>
      <c r="P1449" s="114" t="s">
        <v>4</v>
      </c>
      <c r="Q1449" s="114" t="s">
        <v>5</v>
      </c>
      <c r="R1449" s="114" t="s">
        <v>11</v>
      </c>
      <c r="S1449" s="114" t="s">
        <v>12</v>
      </c>
      <c r="T1449" s="126" t="s">
        <v>15</v>
      </c>
      <c r="U1449" s="16"/>
      <c r="V1449" s="124"/>
      <c r="W1449" s="121"/>
      <c r="X1449" s="75" t="str">
        <f>IF(VLOOKUP(A1443,入力シート❷!A:AF,28,FALSE)="","",VLOOKUP(A1443,入力シート❷!A:AF,28,FALSE))</f>
        <v/>
      </c>
      <c r="Y1449" s="67" t="str">
        <f>IF(VLOOKUP(A1443,入力シート❷!A:AF,29,FALSE)="","",VLOOKUP(A1443,入力シート❷!A:AF,29,FALSE))</f>
        <v/>
      </c>
      <c r="Z1449" s="67" t="str">
        <f>IF(VLOOKUP(A1443,入力シート❷!A:AF,30,FALSE)="","",VLOOKUP(A1443,入力シート❷!A:AF,30,FALSE))</f>
        <v/>
      </c>
      <c r="AA1449" s="67" t="str">
        <f>IF(VLOOKUP(A1443,入力シート❷!A:AF,31,FALSE)="","",VLOOKUP(A1443,入力シート❷!A:AF,31,FALSE))</f>
        <v/>
      </c>
      <c r="AB1449" s="67" t="str">
        <f>IF(VLOOKUP(A1443,入力シート❷!A:AF,32,FALSE)="","",VLOOKUP(A1443,入力シート❷!A:AF,32,FALSE))</f>
        <v/>
      </c>
      <c r="AC1449" s="69"/>
      <c r="AD1449" s="83"/>
      <c r="AE1449" s="83"/>
      <c r="AF1449" s="83"/>
      <c r="AG1449" s="84"/>
      <c r="AH1449" s="165"/>
    </row>
    <row r="1450" spans="1:34" ht="6" customHeight="1" thickBot="1">
      <c r="A1450" s="249"/>
      <c r="B1450" s="294"/>
      <c r="C1450" s="297"/>
      <c r="D1450" s="300"/>
      <c r="E1450" s="251"/>
      <c r="F1450" s="254"/>
      <c r="G1450" s="254"/>
      <c r="H1450" s="257"/>
      <c r="I1450" s="294"/>
      <c r="J1450" s="297"/>
      <c r="K1450" s="300"/>
      <c r="L1450" s="262"/>
      <c r="M1450" s="263"/>
      <c r="N1450" s="263"/>
      <c r="O1450" s="264"/>
      <c r="P1450" s="115"/>
      <c r="Q1450" s="115"/>
      <c r="R1450" s="115"/>
      <c r="S1450" s="115"/>
      <c r="T1450" s="127"/>
      <c r="U1450" s="17"/>
      <c r="V1450" s="137"/>
      <c r="W1450" s="129"/>
      <c r="X1450" s="75"/>
      <c r="Y1450" s="67"/>
      <c r="Z1450" s="67"/>
      <c r="AA1450" s="67"/>
      <c r="AB1450" s="67"/>
      <c r="AC1450" s="69"/>
      <c r="AD1450" s="83"/>
      <c r="AE1450" s="83"/>
      <c r="AF1450" s="83"/>
      <c r="AG1450" s="84"/>
      <c r="AH1450" s="166"/>
    </row>
    <row r="1451" spans="1:34" ht="6" customHeight="1" thickBot="1">
      <c r="A1451" s="249"/>
      <c r="B1451" s="294"/>
      <c r="C1451" s="297"/>
      <c r="D1451" s="300"/>
      <c r="E1451" s="251"/>
      <c r="F1451" s="254"/>
      <c r="G1451" s="254"/>
      <c r="H1451" s="257"/>
      <c r="I1451" s="294"/>
      <c r="J1451" s="297"/>
      <c r="K1451" s="300"/>
      <c r="L1451" s="262"/>
      <c r="M1451" s="263"/>
      <c r="N1451" s="263"/>
      <c r="O1451" s="264"/>
      <c r="P1451" s="107" t="str">
        <f>IF(VLOOKUP(A1443,入力シート❷!A:U,14,FALSE)="","",VLOOKUP(A1443,入力シート❷!A:U,14,FALSE))</f>
        <v/>
      </c>
      <c r="Q1451" s="107" t="str">
        <f>IF(VLOOKUP(A1443,入力シート❷!A:U,15,FALSE)="","",VLOOKUP(A1443,入力シート❷!A:U,15,FALSE))</f>
        <v/>
      </c>
      <c r="R1451" s="107" t="str">
        <f>IF(VLOOKUP(A1443,入力シート❷!A:U,16,FALSE)="","",VLOOKUP(A1443,入力シート❷!A:U,16,FALSE))</f>
        <v/>
      </c>
      <c r="S1451" s="107" t="str">
        <f>IF(VLOOKUP(A1443,入力シート❷!A:U,17,FALSE)="","",VLOOKUP(A1443,入力シート❷!A:U,17,FALSE))</f>
        <v/>
      </c>
      <c r="T1451" s="127"/>
      <c r="U1451" s="17"/>
      <c r="V1451" s="123" t="s">
        <v>10</v>
      </c>
      <c r="W1451" s="120" t="str">
        <f>IF(VLOOKUP(A1443,入力シート❷!A:U,21,FALSE)="","",VLOOKUP(A1443,入力シート❷!A:U,21,FALSE))</f>
        <v/>
      </c>
      <c r="X1451" s="75"/>
      <c r="Y1451" s="67"/>
      <c r="Z1451" s="67"/>
      <c r="AA1451" s="67"/>
      <c r="AB1451" s="67"/>
      <c r="AC1451" s="69"/>
      <c r="AD1451" s="83"/>
      <c r="AE1451" s="83"/>
      <c r="AF1451" s="83"/>
      <c r="AG1451" s="84"/>
      <c r="AH1451" s="167" t="s">
        <v>15</v>
      </c>
    </row>
    <row r="1452" spans="1:34" ht="6" customHeight="1" thickBot="1">
      <c r="A1452" s="249"/>
      <c r="B1452" s="294"/>
      <c r="C1452" s="297"/>
      <c r="D1452" s="300"/>
      <c r="E1452" s="251"/>
      <c r="F1452" s="254"/>
      <c r="G1452" s="254"/>
      <c r="H1452" s="257"/>
      <c r="I1452" s="294"/>
      <c r="J1452" s="297"/>
      <c r="K1452" s="300"/>
      <c r="L1452" s="262"/>
      <c r="M1452" s="263"/>
      <c r="N1452" s="263"/>
      <c r="O1452" s="264"/>
      <c r="P1452" s="107"/>
      <c r="Q1452" s="107"/>
      <c r="R1452" s="107"/>
      <c r="S1452" s="107"/>
      <c r="T1452" s="111" t="str">
        <f>VLOOKUP(A1443,■■■!A:BN,66)</f>
        <v/>
      </c>
      <c r="U1452" s="118">
        <f>VLOOKUP(A1443,■■■!A:BA,53)</f>
        <v>0</v>
      </c>
      <c r="V1452" s="124"/>
      <c r="W1452" s="121"/>
      <c r="X1452" s="75"/>
      <c r="Y1452" s="67"/>
      <c r="Z1452" s="67"/>
      <c r="AA1452" s="67"/>
      <c r="AB1452" s="67"/>
      <c r="AC1452" s="69"/>
      <c r="AD1452" s="83"/>
      <c r="AE1452" s="83"/>
      <c r="AF1452" s="83"/>
      <c r="AG1452" s="84"/>
      <c r="AH1452" s="165"/>
    </row>
    <row r="1453" spans="1:34" ht="6" customHeight="1" thickBot="1">
      <c r="A1453" s="249"/>
      <c r="B1453" s="294"/>
      <c r="C1453" s="297"/>
      <c r="D1453" s="300"/>
      <c r="E1453" s="251"/>
      <c r="F1453" s="254"/>
      <c r="G1453" s="254"/>
      <c r="H1453" s="257"/>
      <c r="I1453" s="294"/>
      <c r="J1453" s="297"/>
      <c r="K1453" s="300"/>
      <c r="L1453" s="262"/>
      <c r="M1453" s="263"/>
      <c r="N1453" s="263"/>
      <c r="O1453" s="264"/>
      <c r="P1453" s="107"/>
      <c r="Q1453" s="107"/>
      <c r="R1453" s="107"/>
      <c r="S1453" s="107"/>
      <c r="T1453" s="111"/>
      <c r="U1453" s="118"/>
      <c r="V1453" s="124"/>
      <c r="W1453" s="121"/>
      <c r="X1453" s="75"/>
      <c r="Y1453" s="67"/>
      <c r="Z1453" s="67"/>
      <c r="AA1453" s="67"/>
      <c r="AB1453" s="67"/>
      <c r="AC1453" s="69"/>
      <c r="AD1453" s="83"/>
      <c r="AE1453" s="83"/>
      <c r="AF1453" s="83"/>
      <c r="AG1453" s="84"/>
      <c r="AH1453" s="165"/>
    </row>
    <row r="1454" spans="1:34" ht="6" customHeight="1" thickBot="1">
      <c r="A1454" s="249"/>
      <c r="B1454" s="295"/>
      <c r="C1454" s="298"/>
      <c r="D1454" s="301"/>
      <c r="E1454" s="252"/>
      <c r="F1454" s="255"/>
      <c r="G1454" s="255"/>
      <c r="H1454" s="258"/>
      <c r="I1454" s="295"/>
      <c r="J1454" s="298"/>
      <c r="K1454" s="301"/>
      <c r="L1454" s="265"/>
      <c r="M1454" s="266"/>
      <c r="N1454" s="266"/>
      <c r="O1454" s="267"/>
      <c r="P1454" s="108"/>
      <c r="Q1454" s="108"/>
      <c r="R1454" s="108"/>
      <c r="S1454" s="108"/>
      <c r="T1454" s="112"/>
      <c r="U1454" s="119"/>
      <c r="V1454" s="125"/>
      <c r="W1454" s="122"/>
      <c r="X1454" s="76"/>
      <c r="Y1454" s="68"/>
      <c r="Z1454" s="68"/>
      <c r="AA1454" s="68"/>
      <c r="AB1454" s="68"/>
      <c r="AC1454" s="70"/>
      <c r="AD1454" s="85"/>
      <c r="AE1454" s="85"/>
      <c r="AF1454" s="85"/>
      <c r="AG1454" s="86"/>
      <c r="AH1454" s="168"/>
    </row>
    <row r="1455" spans="1:34" ht="6" customHeight="1" thickBot="1">
      <c r="A1455" s="249">
        <v>79</v>
      </c>
      <c r="B1455" s="293" t="str">
        <f>IF(VLOOKUP(A1455,入力シート❷!A:B,2,FALSE)="ハイパーコース","ハイパー","")</f>
        <v/>
      </c>
      <c r="C1455" s="296" t="str">
        <f>IF(VLOOKUP(A1455,入力シート❷!A:B,2,FALSE)="アドバンストコース","アドバンスト","")</f>
        <v/>
      </c>
      <c r="D1455" s="299" t="str">
        <f>IF(VLOOKUP(A1455,入力シート❷!A:B,2,FALSE)="アグレッシブコース","アグレッシブ","")</f>
        <v/>
      </c>
      <c r="E1455" s="250" t="str">
        <f>IF(VLOOKUP(A1455,入力シート❷!A:C,3,FALSE)="A推薦(単願)","A推薦","")</f>
        <v/>
      </c>
      <c r="F1455" s="253" t="str">
        <f>IF(VLOOKUP(A1455,入力シート❷!A:C,3,FALSE)="B推薦(併願)","B推薦","")</f>
        <v/>
      </c>
      <c r="G1455" s="253" t="str">
        <f>IF(VLOOKUP(A1455,入力シート❷!A:C,3,FALSE)="C推薦(第一志望)","C推薦","")</f>
        <v/>
      </c>
      <c r="H1455" s="256" t="str">
        <f>IF(VLOOKUP(A1455,入力シート❷!A:C,3,FALSE)="併願優遇","併願優遇","")</f>
        <v/>
      </c>
      <c r="I1455" s="293" t="str">
        <f>IF(VLOOKUP(A1455,入力シート❷!A:D,4,FALSE)="学業特待Ⅰ","学業特待Ⅰ","")</f>
        <v/>
      </c>
      <c r="J1455" s="296" t="str">
        <f>IF(VLOOKUP(A1455,入力シート❷!A:D,4,FALSE)="学業特待Ⅱ","学業特待Ⅱ","")</f>
        <v/>
      </c>
      <c r="K1455" s="299" t="str">
        <f>IF(VLOOKUP(A1455,入力シート❷!A:D,4,FALSE)="学業特待Ⅲ","学業特待Ⅲ","")</f>
        <v/>
      </c>
      <c r="L1455" s="277" t="str">
        <f>IF(OR(VLOOKUP(A1455,入力シート❷!A:I,7,FALSE)="",VLOOKUP(A1455,入力シート❷!A:I,8,FALSE)=""),"入力シート❷に入力してください",VLOOKUP(A1455,入力シート❷!A:I,7,FALSE)&amp;"　"&amp;VLOOKUP(A1455,入力シート❷!A:I,8,FALSE))</f>
        <v>入力シート❷に入力してください</v>
      </c>
      <c r="M1455" s="278"/>
      <c r="N1455" s="268" t="str">
        <f>IF(VLOOKUP(A1455,入力シート❷!A:I,9,FALSE)="","",IF(VLOOKUP(A1455,入力シート❷!A:I,9,FALSE)="女","",VLOOKUP(A1455,入力シート❷!A:I,9,FALSE)))</f>
        <v/>
      </c>
      <c r="O1455" s="271" t="str">
        <f>IF(VLOOKUP(A1455,入力シート❷!A:I,9,FALSE)="","",IF(VLOOKUP(A1455,入力シート❷!A:I,9,FALSE)="男","",VLOOKUP(A1455,入力シート❷!A:I,9,FALSE)))</f>
        <v/>
      </c>
      <c r="P1455" s="159" t="s">
        <v>0</v>
      </c>
      <c r="Q1455" s="159" t="s">
        <v>1</v>
      </c>
      <c r="R1455" s="159" t="s">
        <v>2</v>
      </c>
      <c r="S1455" s="159" t="s">
        <v>3</v>
      </c>
      <c r="T1455" s="159" t="s">
        <v>6</v>
      </c>
      <c r="U1455" s="159" t="s">
        <v>7</v>
      </c>
      <c r="V1455" s="153" t="s">
        <v>8</v>
      </c>
      <c r="W1455" s="138" t="str">
        <f>IF(VLOOKUP(A1455,入力シート❷!A:U,19,FALSE)="","",VLOOKUP(A1455,入力シート❷!A:U,19,FALSE))</f>
        <v/>
      </c>
      <c r="X1455" s="87" t="str">
        <f>IF(VLOOKUP(A1455,入力シート❷!A:AF,22,FALSE)="","",VLOOKUP(A1455,入力シート❷!A:AF,22,FALSE))</f>
        <v/>
      </c>
      <c r="Y1455" s="66" t="str">
        <f>IF(VLOOKUP(A1455,入力シート❷!A:AF,23,FALSE)="","",VLOOKUP(A1455,入力シート❷!A:AF,23,FALSE))</f>
        <v/>
      </c>
      <c r="Z1455" s="66" t="str">
        <f>IF(VLOOKUP(A1455,入力シート❷!A:AF,24,FALSE)="","",VLOOKUP(A1455,入力シート❷!A:AF,24,FALSE))</f>
        <v/>
      </c>
      <c r="AA1455" s="66" t="str">
        <f>IF(VLOOKUP(A1455,入力シート❷!A:AF,25,FALSE)="","",VLOOKUP(A1455,入力シート❷!A:AF,25,FALSE))</f>
        <v/>
      </c>
      <c r="AB1455" s="66" t="str">
        <f>IF(VLOOKUP(A1455,入力シート❷!A:AF,26,FALSE)="","",VLOOKUP(A1455,入力シート❷!A:AF,26,FALSE))</f>
        <v/>
      </c>
      <c r="AC1455" s="77" t="str">
        <f>IF(VLOOKUP(A1455,入力シート❷!A:AF,27,FALSE)="","",VLOOKUP(A1455,入力シート❷!A:AF,27,FALSE))</f>
        <v/>
      </c>
      <c r="AD1455" s="81" t="str">
        <f>IF(VLOOKUP(A1455,入力シート❷!A:AG,33,FALSE)="","必要な場合、入力シート❷に入力してください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必要な場合、入力シート❷に入力してください",VLOOKUP(A1455,入力シート❷!A:AG,33,FALSE))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55" s="81"/>
      <c r="AF1455" s="81"/>
      <c r="AG1455" s="82"/>
      <c r="AH1455" s="164" t="s">
        <v>15</v>
      </c>
    </row>
    <row r="1456" spans="1:34" ht="6" customHeight="1" thickBot="1">
      <c r="A1456" s="249"/>
      <c r="B1456" s="294"/>
      <c r="C1456" s="297"/>
      <c r="D1456" s="300"/>
      <c r="E1456" s="251"/>
      <c r="F1456" s="254"/>
      <c r="G1456" s="254"/>
      <c r="H1456" s="257"/>
      <c r="I1456" s="294"/>
      <c r="J1456" s="297"/>
      <c r="K1456" s="300"/>
      <c r="L1456" s="279"/>
      <c r="M1456" s="280"/>
      <c r="N1456" s="269"/>
      <c r="O1456" s="272"/>
      <c r="P1456" s="115"/>
      <c r="Q1456" s="115"/>
      <c r="R1456" s="115"/>
      <c r="S1456" s="115"/>
      <c r="T1456" s="115"/>
      <c r="U1456" s="115"/>
      <c r="V1456" s="124"/>
      <c r="W1456" s="121"/>
      <c r="X1456" s="75"/>
      <c r="Y1456" s="67"/>
      <c r="Z1456" s="67"/>
      <c r="AA1456" s="67"/>
      <c r="AB1456" s="67"/>
      <c r="AC1456" s="78"/>
      <c r="AD1456" s="83"/>
      <c r="AE1456" s="83"/>
      <c r="AF1456" s="83"/>
      <c r="AG1456" s="84"/>
      <c r="AH1456" s="165"/>
    </row>
    <row r="1457" spans="1:34" ht="6" customHeight="1" thickBot="1">
      <c r="A1457" s="249"/>
      <c r="B1457" s="294"/>
      <c r="C1457" s="297"/>
      <c r="D1457" s="300"/>
      <c r="E1457" s="251"/>
      <c r="F1457" s="254"/>
      <c r="G1457" s="254"/>
      <c r="H1457" s="257"/>
      <c r="I1457" s="294"/>
      <c r="J1457" s="297"/>
      <c r="K1457" s="300"/>
      <c r="L1457" s="279"/>
      <c r="M1457" s="280"/>
      <c r="N1457" s="269"/>
      <c r="O1457" s="272"/>
      <c r="P1457" s="107" t="str">
        <f>IF(VLOOKUP(A1455,入力シート❷!A:U,10,FALSE)="","",VLOOKUP(A1455,入力シート❷!A:U,10,FALSE))</f>
        <v/>
      </c>
      <c r="Q1457" s="107" t="str">
        <f>IF(VLOOKUP(A1455,入力シート❷!A:U,11,FALSE)="","",VLOOKUP(A1455,入力シート❷!A:U,11,FALSE))</f>
        <v/>
      </c>
      <c r="R1457" s="107" t="str">
        <f>IF(VLOOKUP(A1455,入力シート❷!A:U,12,FALSE)="","",VLOOKUP(A1455,入力シート❷!A:U,12,FALSE))</f>
        <v/>
      </c>
      <c r="S1457" s="107" t="str">
        <f>IF(VLOOKUP(A1455,入力シート❷!A:U,13,FALSE)="","",VLOOKUP(A1455,入力シート❷!A:U,13,FALSE))</f>
        <v/>
      </c>
      <c r="T1457" s="107" t="str">
        <f>IF(VLOOKUP(A1455,入力シート❷!A:U,18,FALSE)="","",VLOOKUP(A1455,入力シート❷!A:U,18,FALSE))</f>
        <v/>
      </c>
      <c r="U1457" s="107" t="str">
        <f>IF(SUM(P1457:T1457)=0,"",SUM(P1457:T1457))</f>
        <v/>
      </c>
      <c r="V1457" s="124"/>
      <c r="W1457" s="121"/>
      <c r="X1457" s="75"/>
      <c r="Y1457" s="67"/>
      <c r="Z1457" s="67"/>
      <c r="AA1457" s="67"/>
      <c r="AB1457" s="67"/>
      <c r="AC1457" s="78"/>
      <c r="AD1457" s="83"/>
      <c r="AE1457" s="83"/>
      <c r="AF1457" s="83"/>
      <c r="AG1457" s="84"/>
      <c r="AH1457" s="165"/>
    </row>
    <row r="1458" spans="1:34" ht="6" customHeight="1" thickBot="1">
      <c r="A1458" s="249"/>
      <c r="B1458" s="294"/>
      <c r="C1458" s="297"/>
      <c r="D1458" s="300"/>
      <c r="E1458" s="251"/>
      <c r="F1458" s="254"/>
      <c r="G1458" s="254"/>
      <c r="H1458" s="257"/>
      <c r="I1458" s="294"/>
      <c r="J1458" s="297"/>
      <c r="K1458" s="300"/>
      <c r="L1458" s="281"/>
      <c r="M1458" s="282"/>
      <c r="N1458" s="270"/>
      <c r="O1458" s="273"/>
      <c r="P1458" s="107"/>
      <c r="Q1458" s="107"/>
      <c r="R1458" s="107"/>
      <c r="S1458" s="107"/>
      <c r="T1458" s="107"/>
      <c r="U1458" s="107"/>
      <c r="V1458" s="154"/>
      <c r="W1458" s="139"/>
      <c r="X1458" s="75"/>
      <c r="Y1458" s="67"/>
      <c r="Z1458" s="67"/>
      <c r="AA1458" s="67"/>
      <c r="AB1458" s="67"/>
      <c r="AC1458" s="78"/>
      <c r="AD1458" s="83"/>
      <c r="AE1458" s="83"/>
      <c r="AF1458" s="83"/>
      <c r="AG1458" s="84"/>
      <c r="AH1458" s="166"/>
    </row>
    <row r="1459" spans="1:34" ht="6" customHeight="1" thickBot="1">
      <c r="A1459" s="249"/>
      <c r="B1459" s="294"/>
      <c r="C1459" s="297"/>
      <c r="D1459" s="300"/>
      <c r="E1459" s="251"/>
      <c r="F1459" s="254"/>
      <c r="G1459" s="254"/>
      <c r="H1459" s="257"/>
      <c r="I1459" s="294"/>
      <c r="J1459" s="297"/>
      <c r="K1459" s="300"/>
      <c r="L1459" s="259" t="str">
        <f>IF(OR(VLOOKUP(A1455,入力シート❷!A:I,5,FALSE)="",VLOOKUP(A1455,入力シート❷!A:I,6,FALSE)=""),"入力シート❷に入力してください",VLOOKUP(A1455,入力シート❷!A:I,5,FALSE)&amp;"　"&amp;VLOOKUP(A1455,入力シート❷!A:I,6,FALSE))</f>
        <v>入力シート❷に入力してください</v>
      </c>
      <c r="M1459" s="260"/>
      <c r="N1459" s="260"/>
      <c r="O1459" s="261"/>
      <c r="P1459" s="107"/>
      <c r="Q1459" s="107"/>
      <c r="R1459" s="107"/>
      <c r="S1459" s="107"/>
      <c r="T1459" s="107"/>
      <c r="U1459" s="107"/>
      <c r="V1459" s="136" t="s">
        <v>9</v>
      </c>
      <c r="W1459" s="128" t="str">
        <f>IF(VLOOKUP(A1455,入力シート❷!A:U,20,FALSE)="","",VLOOKUP(A1455,入力シート❷!A:U,20,FALSE))</f>
        <v/>
      </c>
      <c r="X1459" s="75"/>
      <c r="Y1459" s="67"/>
      <c r="Z1459" s="67"/>
      <c r="AA1459" s="67"/>
      <c r="AB1459" s="67"/>
      <c r="AC1459" s="78"/>
      <c r="AD1459" s="83"/>
      <c r="AE1459" s="83"/>
      <c r="AF1459" s="83"/>
      <c r="AG1459" s="84"/>
      <c r="AH1459" s="167" t="s">
        <v>15</v>
      </c>
    </row>
    <row r="1460" spans="1:34" ht="6" customHeight="1" thickBot="1">
      <c r="A1460" s="249"/>
      <c r="B1460" s="294"/>
      <c r="C1460" s="297"/>
      <c r="D1460" s="300"/>
      <c r="E1460" s="251"/>
      <c r="F1460" s="254"/>
      <c r="G1460" s="254"/>
      <c r="H1460" s="257"/>
      <c r="I1460" s="294"/>
      <c r="J1460" s="297"/>
      <c r="K1460" s="300"/>
      <c r="L1460" s="262"/>
      <c r="M1460" s="263"/>
      <c r="N1460" s="263"/>
      <c r="O1460" s="264"/>
      <c r="P1460" s="113"/>
      <c r="Q1460" s="113"/>
      <c r="R1460" s="113"/>
      <c r="S1460" s="113"/>
      <c r="T1460" s="113"/>
      <c r="U1460" s="113"/>
      <c r="V1460" s="124"/>
      <c r="W1460" s="121"/>
      <c r="X1460" s="75"/>
      <c r="Y1460" s="67"/>
      <c r="Z1460" s="67"/>
      <c r="AA1460" s="67"/>
      <c r="AB1460" s="67"/>
      <c r="AC1460" s="78"/>
      <c r="AD1460" s="83"/>
      <c r="AE1460" s="83"/>
      <c r="AF1460" s="83"/>
      <c r="AG1460" s="84"/>
      <c r="AH1460" s="165"/>
    </row>
    <row r="1461" spans="1:34" ht="6" customHeight="1" thickBot="1">
      <c r="A1461" s="249"/>
      <c r="B1461" s="294"/>
      <c r="C1461" s="297"/>
      <c r="D1461" s="300"/>
      <c r="E1461" s="251"/>
      <c r="F1461" s="254"/>
      <c r="G1461" s="254"/>
      <c r="H1461" s="257"/>
      <c r="I1461" s="294"/>
      <c r="J1461" s="297"/>
      <c r="K1461" s="300"/>
      <c r="L1461" s="262"/>
      <c r="M1461" s="263"/>
      <c r="N1461" s="263"/>
      <c r="O1461" s="264"/>
      <c r="P1461" s="114" t="s">
        <v>4</v>
      </c>
      <c r="Q1461" s="114" t="s">
        <v>5</v>
      </c>
      <c r="R1461" s="114" t="s">
        <v>11</v>
      </c>
      <c r="S1461" s="114" t="s">
        <v>12</v>
      </c>
      <c r="T1461" s="126" t="s">
        <v>15</v>
      </c>
      <c r="U1461" s="16"/>
      <c r="V1461" s="124"/>
      <c r="W1461" s="121"/>
      <c r="X1461" s="75" t="str">
        <f>IF(VLOOKUP(A1455,入力シート❷!A:AF,28,FALSE)="","",VLOOKUP(A1455,入力シート❷!A:AF,28,FALSE))</f>
        <v/>
      </c>
      <c r="Y1461" s="67" t="str">
        <f>IF(VLOOKUP(A1455,入力シート❷!A:AF,29,FALSE)="","",VLOOKUP(A1455,入力シート❷!A:AF,29,FALSE))</f>
        <v/>
      </c>
      <c r="Z1461" s="67" t="str">
        <f>IF(VLOOKUP(A1455,入力シート❷!A:AF,30,FALSE)="","",VLOOKUP(A1455,入力シート❷!A:AF,30,FALSE))</f>
        <v/>
      </c>
      <c r="AA1461" s="67" t="str">
        <f>IF(VLOOKUP(A1455,入力シート❷!A:AF,31,FALSE)="","",VLOOKUP(A1455,入力シート❷!A:AF,31,FALSE))</f>
        <v/>
      </c>
      <c r="AB1461" s="67" t="str">
        <f>IF(VLOOKUP(A1455,入力シート❷!A:AF,32,FALSE)="","",VLOOKUP(A1455,入力シート❷!A:AF,32,FALSE))</f>
        <v/>
      </c>
      <c r="AC1461" s="69"/>
      <c r="AD1461" s="83"/>
      <c r="AE1461" s="83"/>
      <c r="AF1461" s="83"/>
      <c r="AG1461" s="84"/>
      <c r="AH1461" s="165"/>
    </row>
    <row r="1462" spans="1:34" ht="6" customHeight="1" thickBot="1">
      <c r="A1462" s="249"/>
      <c r="B1462" s="294"/>
      <c r="C1462" s="297"/>
      <c r="D1462" s="300"/>
      <c r="E1462" s="251"/>
      <c r="F1462" s="254"/>
      <c r="G1462" s="254"/>
      <c r="H1462" s="257"/>
      <c r="I1462" s="294"/>
      <c r="J1462" s="297"/>
      <c r="K1462" s="300"/>
      <c r="L1462" s="262"/>
      <c r="M1462" s="263"/>
      <c r="N1462" s="263"/>
      <c r="O1462" s="264"/>
      <c r="P1462" s="115"/>
      <c r="Q1462" s="115"/>
      <c r="R1462" s="115"/>
      <c r="S1462" s="115"/>
      <c r="T1462" s="127"/>
      <c r="U1462" s="17"/>
      <c r="V1462" s="137"/>
      <c r="W1462" s="129"/>
      <c r="X1462" s="75"/>
      <c r="Y1462" s="67"/>
      <c r="Z1462" s="67"/>
      <c r="AA1462" s="67"/>
      <c r="AB1462" s="67"/>
      <c r="AC1462" s="69"/>
      <c r="AD1462" s="83"/>
      <c r="AE1462" s="83"/>
      <c r="AF1462" s="83"/>
      <c r="AG1462" s="84"/>
      <c r="AH1462" s="166"/>
    </row>
    <row r="1463" spans="1:34" ht="6" customHeight="1" thickBot="1">
      <c r="A1463" s="249"/>
      <c r="B1463" s="294"/>
      <c r="C1463" s="297"/>
      <c r="D1463" s="300"/>
      <c r="E1463" s="251"/>
      <c r="F1463" s="254"/>
      <c r="G1463" s="254"/>
      <c r="H1463" s="257"/>
      <c r="I1463" s="294"/>
      <c r="J1463" s="297"/>
      <c r="K1463" s="300"/>
      <c r="L1463" s="262"/>
      <c r="M1463" s="263"/>
      <c r="N1463" s="263"/>
      <c r="O1463" s="264"/>
      <c r="P1463" s="107" t="str">
        <f>IF(VLOOKUP(A1455,入力シート❷!A:U,14,FALSE)="","",VLOOKUP(A1455,入力シート❷!A:U,14,FALSE))</f>
        <v/>
      </c>
      <c r="Q1463" s="107" t="str">
        <f>IF(VLOOKUP(A1455,入力シート❷!A:U,15,FALSE)="","",VLOOKUP(A1455,入力シート❷!A:U,15,FALSE))</f>
        <v/>
      </c>
      <c r="R1463" s="107" t="str">
        <f>IF(VLOOKUP(A1455,入力シート❷!A:U,16,FALSE)="","",VLOOKUP(A1455,入力シート❷!A:U,16,FALSE))</f>
        <v/>
      </c>
      <c r="S1463" s="107" t="str">
        <f>IF(VLOOKUP(A1455,入力シート❷!A:U,17,FALSE)="","",VLOOKUP(A1455,入力シート❷!A:U,17,FALSE))</f>
        <v/>
      </c>
      <c r="T1463" s="127"/>
      <c r="U1463" s="17"/>
      <c r="V1463" s="123" t="s">
        <v>10</v>
      </c>
      <c r="W1463" s="120" t="str">
        <f>IF(VLOOKUP(A1455,入力シート❷!A:U,21,FALSE)="","",VLOOKUP(A1455,入力シート❷!A:U,21,FALSE))</f>
        <v/>
      </c>
      <c r="X1463" s="75"/>
      <c r="Y1463" s="67"/>
      <c r="Z1463" s="67"/>
      <c r="AA1463" s="67"/>
      <c r="AB1463" s="67"/>
      <c r="AC1463" s="69"/>
      <c r="AD1463" s="83"/>
      <c r="AE1463" s="83"/>
      <c r="AF1463" s="83"/>
      <c r="AG1463" s="84"/>
      <c r="AH1463" s="167" t="s">
        <v>15</v>
      </c>
    </row>
    <row r="1464" spans="1:34" ht="6" customHeight="1" thickBot="1">
      <c r="A1464" s="249"/>
      <c r="B1464" s="294"/>
      <c r="C1464" s="297"/>
      <c r="D1464" s="300"/>
      <c r="E1464" s="251"/>
      <c r="F1464" s="254"/>
      <c r="G1464" s="254"/>
      <c r="H1464" s="257"/>
      <c r="I1464" s="294"/>
      <c r="J1464" s="297"/>
      <c r="K1464" s="300"/>
      <c r="L1464" s="262"/>
      <c r="M1464" s="263"/>
      <c r="N1464" s="263"/>
      <c r="O1464" s="264"/>
      <c r="P1464" s="107"/>
      <c r="Q1464" s="107"/>
      <c r="R1464" s="107"/>
      <c r="S1464" s="107"/>
      <c r="T1464" s="111" t="str">
        <f>VLOOKUP(A1455,■■■!A:BN,66)</f>
        <v/>
      </c>
      <c r="U1464" s="118">
        <f>VLOOKUP(A1455,■■■!A:BA,53)</f>
        <v>0</v>
      </c>
      <c r="V1464" s="124"/>
      <c r="W1464" s="121"/>
      <c r="X1464" s="75"/>
      <c r="Y1464" s="67"/>
      <c r="Z1464" s="67"/>
      <c r="AA1464" s="67"/>
      <c r="AB1464" s="67"/>
      <c r="AC1464" s="69"/>
      <c r="AD1464" s="83"/>
      <c r="AE1464" s="83"/>
      <c r="AF1464" s="83"/>
      <c r="AG1464" s="84"/>
      <c r="AH1464" s="165"/>
    </row>
    <row r="1465" spans="1:34" ht="6" customHeight="1" thickBot="1">
      <c r="A1465" s="249"/>
      <c r="B1465" s="294"/>
      <c r="C1465" s="297"/>
      <c r="D1465" s="300"/>
      <c r="E1465" s="251"/>
      <c r="F1465" s="254"/>
      <c r="G1465" s="254"/>
      <c r="H1465" s="257"/>
      <c r="I1465" s="294"/>
      <c r="J1465" s="297"/>
      <c r="K1465" s="300"/>
      <c r="L1465" s="262"/>
      <c r="M1465" s="263"/>
      <c r="N1465" s="263"/>
      <c r="O1465" s="264"/>
      <c r="P1465" s="107"/>
      <c r="Q1465" s="107"/>
      <c r="R1465" s="107"/>
      <c r="S1465" s="107"/>
      <c r="T1465" s="111"/>
      <c r="U1465" s="118"/>
      <c r="V1465" s="124"/>
      <c r="W1465" s="121"/>
      <c r="X1465" s="75"/>
      <c r="Y1465" s="67"/>
      <c r="Z1465" s="67"/>
      <c r="AA1465" s="67"/>
      <c r="AB1465" s="67"/>
      <c r="AC1465" s="69"/>
      <c r="AD1465" s="83"/>
      <c r="AE1465" s="83"/>
      <c r="AF1465" s="83"/>
      <c r="AG1465" s="84"/>
      <c r="AH1465" s="165"/>
    </row>
    <row r="1466" spans="1:34" ht="6" customHeight="1" thickBot="1">
      <c r="A1466" s="249"/>
      <c r="B1466" s="295"/>
      <c r="C1466" s="298"/>
      <c r="D1466" s="301"/>
      <c r="E1466" s="252"/>
      <c r="F1466" s="255"/>
      <c r="G1466" s="255"/>
      <c r="H1466" s="258"/>
      <c r="I1466" s="295"/>
      <c r="J1466" s="298"/>
      <c r="K1466" s="301"/>
      <c r="L1466" s="265"/>
      <c r="M1466" s="266"/>
      <c r="N1466" s="266"/>
      <c r="O1466" s="267"/>
      <c r="P1466" s="108"/>
      <c r="Q1466" s="108"/>
      <c r="R1466" s="108"/>
      <c r="S1466" s="108"/>
      <c r="T1466" s="112"/>
      <c r="U1466" s="119"/>
      <c r="V1466" s="125"/>
      <c r="W1466" s="122"/>
      <c r="X1466" s="76"/>
      <c r="Y1466" s="68"/>
      <c r="Z1466" s="68"/>
      <c r="AA1466" s="68"/>
      <c r="AB1466" s="68"/>
      <c r="AC1466" s="70"/>
      <c r="AD1466" s="85"/>
      <c r="AE1466" s="85"/>
      <c r="AF1466" s="85"/>
      <c r="AG1466" s="86"/>
      <c r="AH1466" s="168"/>
    </row>
    <row r="1467" spans="1:34" ht="6" customHeight="1" thickBot="1">
      <c r="A1467" s="249">
        <v>80</v>
      </c>
      <c r="B1467" s="293" t="str">
        <f>IF(VLOOKUP(A1467,入力シート❷!A:B,2,FALSE)="ハイパーコース","ハイパー","")</f>
        <v/>
      </c>
      <c r="C1467" s="296" t="str">
        <f>IF(VLOOKUP(A1467,入力シート❷!A:B,2,FALSE)="アドバンストコース","アドバンスト","")</f>
        <v/>
      </c>
      <c r="D1467" s="299" t="str">
        <f>IF(VLOOKUP(A1467,入力シート❷!A:B,2,FALSE)="アグレッシブコース","アグレッシブ","")</f>
        <v/>
      </c>
      <c r="E1467" s="250" t="str">
        <f>IF(VLOOKUP(A1467,入力シート❷!A:C,3,FALSE)="A推薦(単願)","A推薦","")</f>
        <v/>
      </c>
      <c r="F1467" s="253" t="str">
        <f>IF(VLOOKUP(A1467,入力シート❷!A:C,3,FALSE)="B推薦(併願)","B推薦","")</f>
        <v/>
      </c>
      <c r="G1467" s="253" t="str">
        <f>IF(VLOOKUP(A1467,入力シート❷!A:C,3,FALSE)="C推薦(第一志望)","C推薦","")</f>
        <v/>
      </c>
      <c r="H1467" s="256" t="str">
        <f>IF(VLOOKUP(A1467,入力シート❷!A:C,3,FALSE)="併願優遇","併願優遇","")</f>
        <v/>
      </c>
      <c r="I1467" s="293" t="str">
        <f>IF(VLOOKUP(A1467,入力シート❷!A:D,4,FALSE)="学業特待Ⅰ","学業特待Ⅰ","")</f>
        <v/>
      </c>
      <c r="J1467" s="296" t="str">
        <f>IF(VLOOKUP(A1467,入力シート❷!A:D,4,FALSE)="学業特待Ⅱ","学業特待Ⅱ","")</f>
        <v/>
      </c>
      <c r="K1467" s="299" t="str">
        <f>IF(VLOOKUP(A1467,入力シート❷!A:D,4,FALSE)="学業特待Ⅲ","学業特待Ⅲ","")</f>
        <v/>
      </c>
      <c r="L1467" s="277" t="str">
        <f>IF(OR(VLOOKUP(A1467,入力シート❷!A:I,7,FALSE)="",VLOOKUP(A1467,入力シート❷!A:I,8,FALSE)=""),"入力シート❷に入力してください",VLOOKUP(A1467,入力シート❷!A:I,7,FALSE)&amp;"　"&amp;VLOOKUP(A1467,入力シート❷!A:I,8,FALSE))</f>
        <v>入力シート❷に入力してください</v>
      </c>
      <c r="M1467" s="278"/>
      <c r="N1467" s="268" t="str">
        <f>IF(VLOOKUP(A1467,入力シート❷!A:I,9,FALSE)="","",IF(VLOOKUP(A1467,入力シート❷!A:I,9,FALSE)="女","",VLOOKUP(A1467,入力シート❷!A:I,9,FALSE)))</f>
        <v/>
      </c>
      <c r="O1467" s="271" t="str">
        <f>IF(VLOOKUP(A1467,入力シート❷!A:I,9,FALSE)="","",IF(VLOOKUP(A1467,入力シート❷!A:I,9,FALSE)="男","",VLOOKUP(A1467,入力シート❷!A:I,9,FALSE)))</f>
        <v/>
      </c>
      <c r="P1467" s="159" t="s">
        <v>0</v>
      </c>
      <c r="Q1467" s="159" t="s">
        <v>1</v>
      </c>
      <c r="R1467" s="159" t="s">
        <v>2</v>
      </c>
      <c r="S1467" s="159" t="s">
        <v>3</v>
      </c>
      <c r="T1467" s="159" t="s">
        <v>6</v>
      </c>
      <c r="U1467" s="159" t="s">
        <v>7</v>
      </c>
      <c r="V1467" s="153" t="s">
        <v>8</v>
      </c>
      <c r="W1467" s="138" t="str">
        <f>IF(VLOOKUP(A1467,入力シート❷!A:U,19,FALSE)="","",VLOOKUP(A1467,入力シート❷!A:U,19,FALSE))</f>
        <v/>
      </c>
      <c r="X1467" s="87" t="str">
        <f>IF(VLOOKUP(A1467,入力シート❷!A:AF,22,FALSE)="","",VLOOKUP(A1467,入力シート❷!A:AF,22,FALSE))</f>
        <v/>
      </c>
      <c r="Y1467" s="66" t="str">
        <f>IF(VLOOKUP(A1467,入力シート❷!A:AF,23,FALSE)="","",VLOOKUP(A1467,入力シート❷!A:AF,23,FALSE))</f>
        <v/>
      </c>
      <c r="Z1467" s="66" t="str">
        <f>IF(VLOOKUP(A1467,入力シート❷!A:AF,24,FALSE)="","",VLOOKUP(A1467,入力シート❷!A:AF,24,FALSE))</f>
        <v/>
      </c>
      <c r="AA1467" s="66" t="str">
        <f>IF(VLOOKUP(A1467,入力シート❷!A:AF,25,FALSE)="","",VLOOKUP(A1467,入力シート❷!A:AF,25,FALSE))</f>
        <v/>
      </c>
      <c r="AB1467" s="66" t="str">
        <f>IF(VLOOKUP(A1467,入力シート❷!A:AF,26,FALSE)="","",VLOOKUP(A1467,入力シート❷!A:AF,26,FALSE))</f>
        <v/>
      </c>
      <c r="AC1467" s="77" t="str">
        <f>IF(VLOOKUP(A1467,入力シート❷!A:AF,27,FALSE)="","",VLOOKUP(A1467,入力シート❷!A:AF,27,FALSE))</f>
        <v/>
      </c>
      <c r="AD1467" s="81" t="str">
        <f>IF(VLOOKUP(A1467,入力シート❷!A:AG,33,FALSE)="","必要な場合、入力シート❷に入力してください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必要な場合、入力シート❷に入力してください",VLOOKUP(A1467,入力シート❷!A:AG,33,FALSE))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467" s="81"/>
      <c r="AF1467" s="81"/>
      <c r="AG1467" s="82"/>
      <c r="AH1467" s="164" t="s">
        <v>15</v>
      </c>
    </row>
    <row r="1468" spans="1:34" ht="6" customHeight="1" thickBot="1">
      <c r="A1468" s="249"/>
      <c r="B1468" s="294"/>
      <c r="C1468" s="297"/>
      <c r="D1468" s="300"/>
      <c r="E1468" s="251"/>
      <c r="F1468" s="254"/>
      <c r="G1468" s="254"/>
      <c r="H1468" s="257"/>
      <c r="I1468" s="294"/>
      <c r="J1468" s="297"/>
      <c r="K1468" s="300"/>
      <c r="L1468" s="279"/>
      <c r="M1468" s="280"/>
      <c r="N1468" s="269"/>
      <c r="O1468" s="272"/>
      <c r="P1468" s="115"/>
      <c r="Q1468" s="115"/>
      <c r="R1468" s="115"/>
      <c r="S1468" s="115"/>
      <c r="T1468" s="115"/>
      <c r="U1468" s="115"/>
      <c r="V1468" s="124"/>
      <c r="W1468" s="121"/>
      <c r="X1468" s="75"/>
      <c r="Y1468" s="67"/>
      <c r="Z1468" s="67"/>
      <c r="AA1468" s="67"/>
      <c r="AB1468" s="67"/>
      <c r="AC1468" s="78"/>
      <c r="AD1468" s="83"/>
      <c r="AE1468" s="83"/>
      <c r="AF1468" s="83"/>
      <c r="AG1468" s="84"/>
      <c r="AH1468" s="165"/>
    </row>
    <row r="1469" spans="1:34" ht="6" customHeight="1" thickBot="1">
      <c r="A1469" s="249"/>
      <c r="B1469" s="294"/>
      <c r="C1469" s="297"/>
      <c r="D1469" s="300"/>
      <c r="E1469" s="251"/>
      <c r="F1469" s="254"/>
      <c r="G1469" s="254"/>
      <c r="H1469" s="257"/>
      <c r="I1469" s="294"/>
      <c r="J1469" s="297"/>
      <c r="K1469" s="300"/>
      <c r="L1469" s="279"/>
      <c r="M1469" s="280"/>
      <c r="N1469" s="269"/>
      <c r="O1469" s="272"/>
      <c r="P1469" s="107" t="str">
        <f>IF(VLOOKUP(A1467,入力シート❷!A:U,10,FALSE)="","",VLOOKUP(A1467,入力シート❷!A:U,10,FALSE))</f>
        <v/>
      </c>
      <c r="Q1469" s="107" t="str">
        <f>IF(VLOOKUP(A1467,入力シート❷!A:U,11,FALSE)="","",VLOOKUP(A1467,入力シート❷!A:U,11,FALSE))</f>
        <v/>
      </c>
      <c r="R1469" s="107" t="str">
        <f>IF(VLOOKUP(A1467,入力シート❷!A:U,12,FALSE)="","",VLOOKUP(A1467,入力シート❷!A:U,12,FALSE))</f>
        <v/>
      </c>
      <c r="S1469" s="107" t="str">
        <f>IF(VLOOKUP(A1467,入力シート❷!A:U,13,FALSE)="","",VLOOKUP(A1467,入力シート❷!A:U,13,FALSE))</f>
        <v/>
      </c>
      <c r="T1469" s="107" t="str">
        <f>IF(VLOOKUP(A1467,入力シート❷!A:U,18,FALSE)="","",VLOOKUP(A1467,入力シート❷!A:U,18,FALSE))</f>
        <v/>
      </c>
      <c r="U1469" s="107" t="str">
        <f>IF(SUM(P1469:T1469)=0,"",SUM(P1469:T1469))</f>
        <v/>
      </c>
      <c r="V1469" s="124"/>
      <c r="W1469" s="121"/>
      <c r="X1469" s="75"/>
      <c r="Y1469" s="67"/>
      <c r="Z1469" s="67"/>
      <c r="AA1469" s="67"/>
      <c r="AB1469" s="67"/>
      <c r="AC1469" s="78"/>
      <c r="AD1469" s="83"/>
      <c r="AE1469" s="83"/>
      <c r="AF1469" s="83"/>
      <c r="AG1469" s="84"/>
      <c r="AH1469" s="165"/>
    </row>
    <row r="1470" spans="1:34" ht="6" customHeight="1" thickBot="1">
      <c r="A1470" s="249"/>
      <c r="B1470" s="294"/>
      <c r="C1470" s="297"/>
      <c r="D1470" s="300"/>
      <c r="E1470" s="251"/>
      <c r="F1470" s="254"/>
      <c r="G1470" s="254"/>
      <c r="H1470" s="257"/>
      <c r="I1470" s="294"/>
      <c r="J1470" s="297"/>
      <c r="K1470" s="300"/>
      <c r="L1470" s="281"/>
      <c r="M1470" s="282"/>
      <c r="N1470" s="270"/>
      <c r="O1470" s="273"/>
      <c r="P1470" s="107"/>
      <c r="Q1470" s="107"/>
      <c r="R1470" s="107"/>
      <c r="S1470" s="107"/>
      <c r="T1470" s="107"/>
      <c r="U1470" s="107"/>
      <c r="V1470" s="154"/>
      <c r="W1470" s="139"/>
      <c r="X1470" s="75"/>
      <c r="Y1470" s="67"/>
      <c r="Z1470" s="67"/>
      <c r="AA1470" s="67"/>
      <c r="AB1470" s="67"/>
      <c r="AC1470" s="78"/>
      <c r="AD1470" s="83"/>
      <c r="AE1470" s="83"/>
      <c r="AF1470" s="83"/>
      <c r="AG1470" s="84"/>
      <c r="AH1470" s="166"/>
    </row>
    <row r="1471" spans="1:34" ht="6" customHeight="1" thickBot="1">
      <c r="A1471" s="249"/>
      <c r="B1471" s="294"/>
      <c r="C1471" s="297"/>
      <c r="D1471" s="300"/>
      <c r="E1471" s="251"/>
      <c r="F1471" s="254"/>
      <c r="G1471" s="254"/>
      <c r="H1471" s="257"/>
      <c r="I1471" s="294"/>
      <c r="J1471" s="297"/>
      <c r="K1471" s="300"/>
      <c r="L1471" s="259" t="str">
        <f>IF(OR(VLOOKUP(A1467,入力シート❷!A:I,5,FALSE)="",VLOOKUP(A1467,入力シート❷!A:I,6,FALSE)=""),"入力シート❷に入力してください",VLOOKUP(A1467,入力シート❷!A:I,5,FALSE)&amp;"　"&amp;VLOOKUP(A1467,入力シート❷!A:I,6,FALSE))</f>
        <v>入力シート❷に入力してください</v>
      </c>
      <c r="M1471" s="260"/>
      <c r="N1471" s="260"/>
      <c r="O1471" s="261"/>
      <c r="P1471" s="107"/>
      <c r="Q1471" s="107"/>
      <c r="R1471" s="107"/>
      <c r="S1471" s="107"/>
      <c r="T1471" s="107"/>
      <c r="U1471" s="107"/>
      <c r="V1471" s="136" t="s">
        <v>9</v>
      </c>
      <c r="W1471" s="128" t="str">
        <f>IF(VLOOKUP(A1467,入力シート❷!A:U,20,FALSE)="","",VLOOKUP(A1467,入力シート❷!A:U,20,FALSE))</f>
        <v/>
      </c>
      <c r="X1471" s="75"/>
      <c r="Y1471" s="67"/>
      <c r="Z1471" s="67"/>
      <c r="AA1471" s="67"/>
      <c r="AB1471" s="67"/>
      <c r="AC1471" s="78"/>
      <c r="AD1471" s="83"/>
      <c r="AE1471" s="83"/>
      <c r="AF1471" s="83"/>
      <c r="AG1471" s="84"/>
      <c r="AH1471" s="167" t="s">
        <v>15</v>
      </c>
    </row>
    <row r="1472" spans="1:34" ht="6" customHeight="1" thickBot="1">
      <c r="A1472" s="249"/>
      <c r="B1472" s="294"/>
      <c r="C1472" s="297"/>
      <c r="D1472" s="300"/>
      <c r="E1472" s="251"/>
      <c r="F1472" s="254"/>
      <c r="G1472" s="254"/>
      <c r="H1472" s="257"/>
      <c r="I1472" s="294"/>
      <c r="J1472" s="297"/>
      <c r="K1472" s="300"/>
      <c r="L1472" s="262"/>
      <c r="M1472" s="263"/>
      <c r="N1472" s="263"/>
      <c r="O1472" s="264"/>
      <c r="P1472" s="113"/>
      <c r="Q1472" s="113"/>
      <c r="R1472" s="113"/>
      <c r="S1472" s="113"/>
      <c r="T1472" s="113"/>
      <c r="U1472" s="113"/>
      <c r="V1472" s="124"/>
      <c r="W1472" s="121"/>
      <c r="X1472" s="75"/>
      <c r="Y1472" s="67"/>
      <c r="Z1472" s="67"/>
      <c r="AA1472" s="67"/>
      <c r="AB1472" s="67"/>
      <c r="AC1472" s="78"/>
      <c r="AD1472" s="83"/>
      <c r="AE1472" s="83"/>
      <c r="AF1472" s="83"/>
      <c r="AG1472" s="84"/>
      <c r="AH1472" s="165"/>
    </row>
    <row r="1473" spans="1:34" ht="6" customHeight="1" thickBot="1">
      <c r="A1473" s="249"/>
      <c r="B1473" s="294"/>
      <c r="C1473" s="297"/>
      <c r="D1473" s="300"/>
      <c r="E1473" s="251"/>
      <c r="F1473" s="254"/>
      <c r="G1473" s="254"/>
      <c r="H1473" s="257"/>
      <c r="I1473" s="294"/>
      <c r="J1473" s="297"/>
      <c r="K1473" s="300"/>
      <c r="L1473" s="262"/>
      <c r="M1473" s="263"/>
      <c r="N1473" s="263"/>
      <c r="O1473" s="264"/>
      <c r="P1473" s="114" t="s">
        <v>4</v>
      </c>
      <c r="Q1473" s="114" t="s">
        <v>5</v>
      </c>
      <c r="R1473" s="114" t="s">
        <v>11</v>
      </c>
      <c r="S1473" s="114" t="s">
        <v>12</v>
      </c>
      <c r="T1473" s="126" t="s">
        <v>15</v>
      </c>
      <c r="U1473" s="16"/>
      <c r="V1473" s="124"/>
      <c r="W1473" s="121"/>
      <c r="X1473" s="75" t="str">
        <f>IF(VLOOKUP(A1467,入力シート❷!A:AF,28,FALSE)="","",VLOOKUP(A1467,入力シート❷!A:AF,28,FALSE))</f>
        <v/>
      </c>
      <c r="Y1473" s="67" t="str">
        <f>IF(VLOOKUP(A1467,入力シート❷!A:AF,29,FALSE)="","",VLOOKUP(A1467,入力シート❷!A:AF,29,FALSE))</f>
        <v/>
      </c>
      <c r="Z1473" s="67" t="str">
        <f>IF(VLOOKUP(A1467,入力シート❷!A:AF,30,FALSE)="","",VLOOKUP(A1467,入力シート❷!A:AF,30,FALSE))</f>
        <v/>
      </c>
      <c r="AA1473" s="67" t="str">
        <f>IF(VLOOKUP(A1467,入力シート❷!A:AF,31,FALSE)="","",VLOOKUP(A1467,入力シート❷!A:AF,31,FALSE))</f>
        <v/>
      </c>
      <c r="AB1473" s="67" t="str">
        <f>IF(VLOOKUP(A1467,入力シート❷!A:AF,32,FALSE)="","",VLOOKUP(A1467,入力シート❷!A:AF,32,FALSE))</f>
        <v/>
      </c>
      <c r="AC1473" s="69"/>
      <c r="AD1473" s="83"/>
      <c r="AE1473" s="83"/>
      <c r="AF1473" s="83"/>
      <c r="AG1473" s="84"/>
      <c r="AH1473" s="165"/>
    </row>
    <row r="1474" spans="1:34" ht="6" customHeight="1" thickBot="1">
      <c r="A1474" s="249"/>
      <c r="B1474" s="294"/>
      <c r="C1474" s="297"/>
      <c r="D1474" s="300"/>
      <c r="E1474" s="251"/>
      <c r="F1474" s="254"/>
      <c r="G1474" s="254"/>
      <c r="H1474" s="257"/>
      <c r="I1474" s="294"/>
      <c r="J1474" s="297"/>
      <c r="K1474" s="300"/>
      <c r="L1474" s="262"/>
      <c r="M1474" s="263"/>
      <c r="N1474" s="263"/>
      <c r="O1474" s="264"/>
      <c r="P1474" s="115"/>
      <c r="Q1474" s="115"/>
      <c r="R1474" s="115"/>
      <c r="S1474" s="115"/>
      <c r="T1474" s="127"/>
      <c r="U1474" s="17"/>
      <c r="V1474" s="137"/>
      <c r="W1474" s="129"/>
      <c r="X1474" s="75"/>
      <c r="Y1474" s="67"/>
      <c r="Z1474" s="67"/>
      <c r="AA1474" s="67"/>
      <c r="AB1474" s="67"/>
      <c r="AC1474" s="69"/>
      <c r="AD1474" s="83"/>
      <c r="AE1474" s="83"/>
      <c r="AF1474" s="83"/>
      <c r="AG1474" s="84"/>
      <c r="AH1474" s="166"/>
    </row>
    <row r="1475" spans="1:34" ht="6" customHeight="1" thickBot="1">
      <c r="A1475" s="249"/>
      <c r="B1475" s="294"/>
      <c r="C1475" s="297"/>
      <c r="D1475" s="300"/>
      <c r="E1475" s="251"/>
      <c r="F1475" s="254"/>
      <c r="G1475" s="254"/>
      <c r="H1475" s="257"/>
      <c r="I1475" s="294"/>
      <c r="J1475" s="297"/>
      <c r="K1475" s="300"/>
      <c r="L1475" s="262"/>
      <c r="M1475" s="263"/>
      <c r="N1475" s="263"/>
      <c r="O1475" s="264"/>
      <c r="P1475" s="107" t="str">
        <f>IF(VLOOKUP(A1467,入力シート❷!A:U,14,FALSE)="","",VLOOKUP(A1467,入力シート❷!A:U,14,FALSE))</f>
        <v/>
      </c>
      <c r="Q1475" s="107" t="str">
        <f>IF(VLOOKUP(A1467,入力シート❷!A:U,15,FALSE)="","",VLOOKUP(A1467,入力シート❷!A:U,15,FALSE))</f>
        <v/>
      </c>
      <c r="R1475" s="107" t="str">
        <f>IF(VLOOKUP(A1467,入力シート❷!A:U,16,FALSE)="","",VLOOKUP(A1467,入力シート❷!A:U,16,FALSE))</f>
        <v/>
      </c>
      <c r="S1475" s="107" t="str">
        <f>IF(VLOOKUP(A1467,入力シート❷!A:U,17,FALSE)="","",VLOOKUP(A1467,入力シート❷!A:U,17,FALSE))</f>
        <v/>
      </c>
      <c r="T1475" s="127"/>
      <c r="U1475" s="17"/>
      <c r="V1475" s="123" t="s">
        <v>10</v>
      </c>
      <c r="W1475" s="120" t="str">
        <f>IF(VLOOKUP(A1467,入力シート❷!A:U,21,FALSE)="","",VLOOKUP(A1467,入力シート❷!A:U,21,FALSE))</f>
        <v/>
      </c>
      <c r="X1475" s="75"/>
      <c r="Y1475" s="67"/>
      <c r="Z1475" s="67"/>
      <c r="AA1475" s="67"/>
      <c r="AB1475" s="67"/>
      <c r="AC1475" s="69"/>
      <c r="AD1475" s="83"/>
      <c r="AE1475" s="83"/>
      <c r="AF1475" s="83"/>
      <c r="AG1475" s="84"/>
      <c r="AH1475" s="167" t="s">
        <v>15</v>
      </c>
    </row>
    <row r="1476" spans="1:34" ht="6" customHeight="1" thickBot="1">
      <c r="A1476" s="249"/>
      <c r="B1476" s="294"/>
      <c r="C1476" s="297"/>
      <c r="D1476" s="300"/>
      <c r="E1476" s="251"/>
      <c r="F1476" s="254"/>
      <c r="G1476" s="254"/>
      <c r="H1476" s="257"/>
      <c r="I1476" s="294"/>
      <c r="J1476" s="297"/>
      <c r="K1476" s="300"/>
      <c r="L1476" s="262"/>
      <c r="M1476" s="263"/>
      <c r="N1476" s="263"/>
      <c r="O1476" s="264"/>
      <c r="P1476" s="107"/>
      <c r="Q1476" s="107"/>
      <c r="R1476" s="107"/>
      <c r="S1476" s="107"/>
      <c r="T1476" s="111" t="str">
        <f>VLOOKUP(A1467,■■■!A:BN,66)</f>
        <v/>
      </c>
      <c r="U1476" s="118">
        <f>VLOOKUP(A1467,■■■!A:BA,53)</f>
        <v>0</v>
      </c>
      <c r="V1476" s="124"/>
      <c r="W1476" s="121"/>
      <c r="X1476" s="75"/>
      <c r="Y1476" s="67"/>
      <c r="Z1476" s="67"/>
      <c r="AA1476" s="67"/>
      <c r="AB1476" s="67"/>
      <c r="AC1476" s="69"/>
      <c r="AD1476" s="83"/>
      <c r="AE1476" s="83"/>
      <c r="AF1476" s="83"/>
      <c r="AG1476" s="84"/>
      <c r="AH1476" s="165"/>
    </row>
    <row r="1477" spans="1:34" ht="6" customHeight="1" thickBot="1">
      <c r="A1477" s="249"/>
      <c r="B1477" s="294"/>
      <c r="C1477" s="297"/>
      <c r="D1477" s="300"/>
      <c r="E1477" s="251"/>
      <c r="F1477" s="254"/>
      <c r="G1477" s="254"/>
      <c r="H1477" s="257"/>
      <c r="I1477" s="294"/>
      <c r="J1477" s="297"/>
      <c r="K1477" s="300"/>
      <c r="L1477" s="262"/>
      <c r="M1477" s="263"/>
      <c r="N1477" s="263"/>
      <c r="O1477" s="264"/>
      <c r="P1477" s="107"/>
      <c r="Q1477" s="107"/>
      <c r="R1477" s="107"/>
      <c r="S1477" s="107"/>
      <c r="T1477" s="111"/>
      <c r="U1477" s="118"/>
      <c r="V1477" s="124"/>
      <c r="W1477" s="121"/>
      <c r="X1477" s="75"/>
      <c r="Y1477" s="67"/>
      <c r="Z1477" s="67"/>
      <c r="AA1477" s="67"/>
      <c r="AB1477" s="67"/>
      <c r="AC1477" s="69"/>
      <c r="AD1477" s="83"/>
      <c r="AE1477" s="83"/>
      <c r="AF1477" s="83"/>
      <c r="AG1477" s="84"/>
      <c r="AH1477" s="165"/>
    </row>
    <row r="1478" spans="1:34" ht="6" customHeight="1" thickBot="1">
      <c r="A1478" s="249"/>
      <c r="B1478" s="295"/>
      <c r="C1478" s="298"/>
      <c r="D1478" s="301"/>
      <c r="E1478" s="252"/>
      <c r="F1478" s="255"/>
      <c r="G1478" s="255"/>
      <c r="H1478" s="258"/>
      <c r="I1478" s="295"/>
      <c r="J1478" s="298"/>
      <c r="K1478" s="301"/>
      <c r="L1478" s="265"/>
      <c r="M1478" s="266"/>
      <c r="N1478" s="266"/>
      <c r="O1478" s="267"/>
      <c r="P1478" s="108"/>
      <c r="Q1478" s="108"/>
      <c r="R1478" s="108"/>
      <c r="S1478" s="108"/>
      <c r="T1478" s="112"/>
      <c r="U1478" s="119"/>
      <c r="V1478" s="125"/>
      <c r="W1478" s="122"/>
      <c r="X1478" s="76"/>
      <c r="Y1478" s="68"/>
      <c r="Z1478" s="68"/>
      <c r="AA1478" s="68"/>
      <c r="AB1478" s="68"/>
      <c r="AC1478" s="70"/>
      <c r="AD1478" s="85"/>
      <c r="AE1478" s="85"/>
      <c r="AF1478" s="85"/>
      <c r="AG1478" s="86"/>
      <c r="AH1478" s="168"/>
    </row>
    <row r="1479" spans="1:34" ht="6" customHeight="1">
      <c r="AF1479" s="291"/>
      <c r="AG1479" s="291"/>
      <c r="AH1479" s="291"/>
    </row>
    <row r="1480" spans="1:34" ht="6" customHeight="1" thickBot="1">
      <c r="A1480" s="332" t="s">
        <v>159</v>
      </c>
      <c r="B1480" s="332"/>
      <c r="C1480" s="332"/>
      <c r="D1480" s="332"/>
      <c r="E1480" s="332"/>
      <c r="F1480" s="332"/>
      <c r="G1480" s="332"/>
      <c r="H1480" s="332"/>
      <c r="I1480" s="332"/>
      <c r="J1480" s="332"/>
      <c r="K1480" s="332"/>
      <c r="L1480" s="290" t="s">
        <v>16</v>
      </c>
      <c r="M1480" s="302" t="str">
        <f>IF(入力シート❶!$B$1="","入力シート❶に入力",入力シート❶!$B$1)</f>
        <v>入力シート❶に入力</v>
      </c>
      <c r="N1480" s="303"/>
      <c r="O1480" s="304"/>
      <c r="P1480" s="141" t="str">
        <f>IF(入力シート❶!$B$2="","入力シート❶に入力",入力シート❶!$B$2)</f>
        <v>入力シート❶に入力</v>
      </c>
      <c r="Q1480" s="142"/>
      <c r="R1480" s="142"/>
      <c r="S1480" s="142"/>
      <c r="T1480" s="142"/>
      <c r="U1480" s="143"/>
      <c r="V1480" s="140" t="s">
        <v>18</v>
      </c>
      <c r="W1480" s="88" t="str">
        <f>IF(入力シート❶!$B$3="","入力シート❶に入力",入力シート❶!$B$3)</f>
        <v>入力シート❶に入力</v>
      </c>
      <c r="X1480" s="88"/>
      <c r="Y1480" s="88"/>
      <c r="Z1480" s="88"/>
      <c r="AA1480" s="88"/>
      <c r="AB1480" s="88"/>
      <c r="AC1480" s="88"/>
      <c r="AD1480" s="88"/>
      <c r="AE1480" s="88"/>
      <c r="AF1480" s="292"/>
      <c r="AG1480" s="292"/>
      <c r="AH1480" s="292"/>
    </row>
    <row r="1481" spans="1:34" ht="6" customHeight="1">
      <c r="A1481" s="332"/>
      <c r="B1481" s="332"/>
      <c r="C1481" s="332"/>
      <c r="D1481" s="332"/>
      <c r="E1481" s="332"/>
      <c r="F1481" s="332"/>
      <c r="G1481" s="332"/>
      <c r="H1481" s="332"/>
      <c r="I1481" s="332"/>
      <c r="J1481" s="332"/>
      <c r="K1481" s="332"/>
      <c r="L1481" s="290"/>
      <c r="M1481" s="305"/>
      <c r="N1481" s="79"/>
      <c r="O1481" s="306"/>
      <c r="P1481" s="144"/>
      <c r="Q1481" s="140"/>
      <c r="R1481" s="140"/>
      <c r="S1481" s="140"/>
      <c r="T1481" s="140"/>
      <c r="U1481" s="145"/>
      <c r="V1481" s="79"/>
      <c r="W1481" s="88"/>
      <c r="X1481" s="88"/>
      <c r="Y1481" s="88"/>
      <c r="Z1481" s="88"/>
      <c r="AA1481" s="88"/>
      <c r="AB1481" s="88"/>
      <c r="AC1481" s="88"/>
      <c r="AD1481" s="88"/>
      <c r="AE1481" s="88"/>
      <c r="AG1481" s="310" t="s">
        <v>19</v>
      </c>
      <c r="AH1481" s="311"/>
    </row>
    <row r="1482" spans="1:34" ht="6" customHeight="1">
      <c r="A1482" s="332"/>
      <c r="B1482" s="332"/>
      <c r="C1482" s="332"/>
      <c r="D1482" s="332"/>
      <c r="E1482" s="332"/>
      <c r="F1482" s="332"/>
      <c r="G1482" s="332"/>
      <c r="H1482" s="332"/>
      <c r="I1482" s="332"/>
      <c r="J1482" s="332"/>
      <c r="K1482" s="332"/>
      <c r="L1482" s="290"/>
      <c r="M1482" s="305"/>
      <c r="N1482" s="79"/>
      <c r="O1482" s="306"/>
      <c r="P1482" s="144"/>
      <c r="Q1482" s="140"/>
      <c r="R1482" s="140"/>
      <c r="S1482" s="140"/>
      <c r="T1482" s="140"/>
      <c r="U1482" s="145"/>
      <c r="V1482" s="79"/>
      <c r="W1482" s="88"/>
      <c r="X1482" s="88"/>
      <c r="Y1482" s="88"/>
      <c r="Z1482" s="88"/>
      <c r="AA1482" s="88"/>
      <c r="AB1482" s="88"/>
      <c r="AC1482" s="88"/>
      <c r="AD1482" s="88"/>
      <c r="AE1482" s="88"/>
      <c r="AG1482" s="312"/>
      <c r="AH1482" s="313"/>
    </row>
    <row r="1483" spans="1:34" ht="6" customHeight="1">
      <c r="A1483" s="332"/>
      <c r="B1483" s="332"/>
      <c r="C1483" s="332"/>
      <c r="D1483" s="332"/>
      <c r="E1483" s="332"/>
      <c r="F1483" s="332"/>
      <c r="G1483" s="332"/>
      <c r="H1483" s="332"/>
      <c r="I1483" s="332"/>
      <c r="J1483" s="332"/>
      <c r="K1483" s="332"/>
      <c r="L1483" s="290"/>
      <c r="M1483" s="307"/>
      <c r="N1483" s="308"/>
      <c r="O1483" s="309"/>
      <c r="P1483" s="146"/>
      <c r="Q1483" s="147"/>
      <c r="R1483" s="147"/>
      <c r="S1483" s="147"/>
      <c r="T1483" s="147"/>
      <c r="U1483" s="148"/>
      <c r="V1483" s="79"/>
      <c r="W1483" s="88"/>
      <c r="X1483" s="88"/>
      <c r="Y1483" s="88"/>
      <c r="Z1483" s="88"/>
      <c r="AA1483" s="88"/>
      <c r="AB1483" s="88"/>
      <c r="AC1483" s="88"/>
      <c r="AD1483" s="88"/>
      <c r="AE1483" s="88"/>
      <c r="AG1483" s="312"/>
      <c r="AH1483" s="313"/>
    </row>
    <row r="1484" spans="1:34" ht="6" customHeight="1">
      <c r="A1484" s="332"/>
      <c r="B1484" s="332"/>
      <c r="C1484" s="332"/>
      <c r="D1484" s="332"/>
      <c r="E1484" s="332"/>
      <c r="F1484" s="332"/>
      <c r="G1484" s="332"/>
      <c r="H1484" s="332"/>
      <c r="I1484" s="332"/>
      <c r="J1484" s="332"/>
      <c r="K1484" s="332"/>
      <c r="L1484" s="9"/>
      <c r="M1484" s="9"/>
      <c r="N1484" s="10"/>
      <c r="O1484" s="10"/>
      <c r="P1484" s="10"/>
      <c r="Q1484" s="10"/>
      <c r="R1484" s="10"/>
      <c r="S1484" s="10"/>
      <c r="T1484" s="10"/>
      <c r="U1484" s="10"/>
      <c r="V1484" s="10"/>
      <c r="W1484" s="10"/>
      <c r="X1484" s="10"/>
      <c r="Y1484" s="10"/>
      <c r="Z1484" s="10"/>
      <c r="AA1484" s="29"/>
      <c r="AB1484" s="35"/>
      <c r="AC1484" s="10"/>
      <c r="AD1484" s="10"/>
      <c r="AE1484" s="10"/>
      <c r="AG1484" s="312"/>
      <c r="AH1484" s="313"/>
    </row>
    <row r="1485" spans="1:34" ht="6" customHeight="1">
      <c r="A1485" s="332"/>
      <c r="B1485" s="332"/>
      <c r="C1485" s="332"/>
      <c r="D1485" s="332"/>
      <c r="E1485" s="332"/>
      <c r="F1485" s="332"/>
      <c r="G1485" s="332"/>
      <c r="H1485" s="332"/>
      <c r="I1485" s="332"/>
      <c r="J1485" s="332"/>
      <c r="K1485" s="332"/>
      <c r="L1485" s="290" t="s">
        <v>17</v>
      </c>
      <c r="M1485" s="287" t="str">
        <f>IF(入力シート❶!$B$4="","入力シート❶に入力",入力シート❶!$B$4)</f>
        <v>入力シート❶に入力</v>
      </c>
      <c r="N1485" s="287"/>
      <c r="O1485" s="287"/>
      <c r="P1485" s="287"/>
      <c r="Q1485" s="288" t="s">
        <v>20</v>
      </c>
      <c r="R1485" s="2"/>
      <c r="S1485" s="2"/>
      <c r="T1485" s="289" t="s">
        <v>40</v>
      </c>
      <c r="U1485" s="289"/>
      <c r="V1485" s="289"/>
      <c r="W1485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485" s="316"/>
      <c r="Y1485" s="316"/>
      <c r="Z1485" s="316"/>
      <c r="AA1485" s="316"/>
      <c r="AB1485" s="316"/>
      <c r="AC1485" s="316"/>
      <c r="AD1485" s="3"/>
      <c r="AE1485" s="3"/>
      <c r="AG1485" s="312"/>
      <c r="AH1485" s="313"/>
    </row>
    <row r="1486" spans="1:34" ht="6" customHeight="1">
      <c r="A1486" s="332"/>
      <c r="B1486" s="332"/>
      <c r="C1486" s="332"/>
      <c r="D1486" s="332"/>
      <c r="E1486" s="332"/>
      <c r="F1486" s="332"/>
      <c r="G1486" s="332"/>
      <c r="H1486" s="332"/>
      <c r="I1486" s="332"/>
      <c r="J1486" s="332"/>
      <c r="K1486" s="332"/>
      <c r="L1486" s="290"/>
      <c r="M1486" s="287"/>
      <c r="N1486" s="287"/>
      <c r="O1486" s="287"/>
      <c r="P1486" s="287"/>
      <c r="Q1486" s="288"/>
      <c r="R1486" s="2"/>
      <c r="S1486" s="2"/>
      <c r="T1486" s="289"/>
      <c r="U1486" s="289"/>
      <c r="V1486" s="289"/>
      <c r="W1486" s="316"/>
      <c r="X1486" s="316"/>
      <c r="Y1486" s="316"/>
      <c r="Z1486" s="316"/>
      <c r="AA1486" s="316"/>
      <c r="AB1486" s="316"/>
      <c r="AC1486" s="316"/>
      <c r="AD1486" s="3"/>
      <c r="AE1486" s="3"/>
      <c r="AG1486" s="312"/>
      <c r="AH1486" s="313"/>
    </row>
    <row r="1487" spans="1:34" ht="6" customHeight="1">
      <c r="A1487" s="332"/>
      <c r="B1487" s="332"/>
      <c r="C1487" s="332"/>
      <c r="D1487" s="332"/>
      <c r="E1487" s="332"/>
      <c r="F1487" s="332"/>
      <c r="G1487" s="332"/>
      <c r="H1487" s="332"/>
      <c r="I1487" s="332"/>
      <c r="J1487" s="332"/>
      <c r="K1487" s="332"/>
      <c r="L1487" s="290"/>
      <c r="M1487" s="287"/>
      <c r="N1487" s="287"/>
      <c r="O1487" s="287"/>
      <c r="P1487" s="287"/>
      <c r="Q1487" s="288"/>
      <c r="R1487" s="2"/>
      <c r="S1487" s="2"/>
      <c r="T1487" s="289"/>
      <c r="U1487" s="289"/>
      <c r="V1487" s="289"/>
      <c r="W1487" s="316"/>
      <c r="X1487" s="316"/>
      <c r="Y1487" s="316"/>
      <c r="Z1487" s="316"/>
      <c r="AA1487" s="316"/>
      <c r="AB1487" s="316"/>
      <c r="AC1487" s="316"/>
      <c r="AD1487" s="3"/>
      <c r="AE1487" s="3"/>
      <c r="AG1487" s="312"/>
      <c r="AH1487" s="313"/>
    </row>
    <row r="1488" spans="1:34" ht="6" customHeight="1" thickBot="1">
      <c r="A1488" s="332"/>
      <c r="B1488" s="332"/>
      <c r="C1488" s="332"/>
      <c r="D1488" s="332"/>
      <c r="E1488" s="332"/>
      <c r="F1488" s="332"/>
      <c r="G1488" s="332"/>
      <c r="H1488" s="332"/>
      <c r="I1488" s="332"/>
      <c r="J1488" s="332"/>
      <c r="K1488" s="332"/>
      <c r="L1488" s="290"/>
      <c r="M1488" s="287"/>
      <c r="N1488" s="287"/>
      <c r="O1488" s="287"/>
      <c r="P1488" s="287"/>
      <c r="Q1488" s="288"/>
      <c r="R1488" s="2"/>
      <c r="S1488" s="2"/>
      <c r="T1488" s="289"/>
      <c r="U1488" s="289"/>
      <c r="V1488" s="289"/>
      <c r="W1488" s="316"/>
      <c r="X1488" s="316"/>
      <c r="Y1488" s="316"/>
      <c r="Z1488" s="316"/>
      <c r="AA1488" s="316"/>
      <c r="AB1488" s="316"/>
      <c r="AC1488" s="316"/>
      <c r="AD1488" s="3"/>
      <c r="AE1488" s="3"/>
      <c r="AG1488" s="314"/>
      <c r="AH1488" s="315"/>
    </row>
    <row r="1489" spans="1:34" ht="6" customHeight="1">
      <c r="A1489" s="199" t="s">
        <v>117</v>
      </c>
      <c r="B1489" s="199"/>
      <c r="C1489" s="199"/>
      <c r="D1489" s="199"/>
      <c r="E1489" s="199"/>
      <c r="F1489" s="199"/>
      <c r="G1489" s="199"/>
      <c r="H1489" s="199"/>
      <c r="I1489" s="199"/>
      <c r="J1489" s="199"/>
      <c r="K1489" s="199"/>
      <c r="L1489" s="199"/>
      <c r="M1489" s="199"/>
      <c r="N1489" s="199"/>
      <c r="O1489" s="199"/>
      <c r="P1489" s="199"/>
      <c r="Q1489" s="199"/>
      <c r="R1489" s="199"/>
      <c r="S1489" s="201" t="s">
        <v>24</v>
      </c>
      <c r="T1489" s="201"/>
      <c r="U1489" s="201"/>
      <c r="V1489" s="201"/>
      <c r="W1489" s="201"/>
      <c r="X1489" s="201"/>
      <c r="Y1489" s="201"/>
      <c r="Z1489" s="201"/>
      <c r="AA1489" s="30"/>
      <c r="AB1489" s="33"/>
      <c r="AC1489" s="79" t="s">
        <v>22</v>
      </c>
      <c r="AD1489" s="79"/>
      <c r="AE1489" s="79"/>
      <c r="AF1489" s="160" t="s">
        <v>23</v>
      </c>
      <c r="AG1489" s="160"/>
      <c r="AH1489" s="160"/>
    </row>
    <row r="1490" spans="1:34" ht="6" customHeight="1">
      <c r="A1490" s="199"/>
      <c r="B1490" s="199"/>
      <c r="C1490" s="199"/>
      <c r="D1490" s="199"/>
      <c r="E1490" s="199"/>
      <c r="F1490" s="199"/>
      <c r="G1490" s="199"/>
      <c r="H1490" s="199"/>
      <c r="I1490" s="199"/>
      <c r="J1490" s="199"/>
      <c r="K1490" s="199"/>
      <c r="L1490" s="199"/>
      <c r="M1490" s="199"/>
      <c r="N1490" s="199"/>
      <c r="O1490" s="199"/>
      <c r="P1490" s="199"/>
      <c r="Q1490" s="199"/>
      <c r="R1490" s="199"/>
      <c r="S1490" s="201"/>
      <c r="T1490" s="201"/>
      <c r="U1490" s="201"/>
      <c r="V1490" s="201"/>
      <c r="W1490" s="201"/>
      <c r="X1490" s="201"/>
      <c r="Y1490" s="201"/>
      <c r="Z1490" s="201"/>
      <c r="AA1490" s="30"/>
      <c r="AB1490" s="33"/>
      <c r="AC1490" s="79"/>
      <c r="AD1490" s="79"/>
      <c r="AE1490" s="79"/>
      <c r="AF1490" s="160"/>
      <c r="AG1490" s="160"/>
      <c r="AH1490" s="160"/>
    </row>
    <row r="1491" spans="1:34" ht="6" customHeight="1" thickBot="1">
      <c r="A1491" s="200"/>
      <c r="B1491" s="200"/>
      <c r="C1491" s="200"/>
      <c r="D1491" s="200"/>
      <c r="E1491" s="200"/>
      <c r="F1491" s="200"/>
      <c r="G1491" s="200"/>
      <c r="H1491" s="200"/>
      <c r="I1491" s="200"/>
      <c r="J1491" s="200"/>
      <c r="K1491" s="200"/>
      <c r="L1491" s="200"/>
      <c r="M1491" s="200"/>
      <c r="N1491" s="200"/>
      <c r="O1491" s="200"/>
      <c r="P1491" s="200"/>
      <c r="Q1491" s="200"/>
      <c r="R1491" s="200"/>
      <c r="S1491" s="202"/>
      <c r="T1491" s="202"/>
      <c r="U1491" s="202"/>
      <c r="V1491" s="202"/>
      <c r="W1491" s="202"/>
      <c r="X1491" s="202"/>
      <c r="Y1491" s="202"/>
      <c r="Z1491" s="202"/>
      <c r="AA1491" s="31"/>
      <c r="AB1491" s="34"/>
      <c r="AC1491" s="80"/>
      <c r="AD1491" s="80"/>
      <c r="AE1491" s="80"/>
      <c r="AF1491" s="161"/>
      <c r="AG1491" s="161"/>
      <c r="AH1491" s="161"/>
    </row>
    <row r="1492" spans="1:34" ht="6" customHeight="1" thickBot="1">
      <c r="A1492" s="203"/>
      <c r="B1492" s="98" t="s">
        <v>57</v>
      </c>
      <c r="C1492" s="99"/>
      <c r="D1492" s="100"/>
      <c r="E1492" s="204" t="s">
        <v>58</v>
      </c>
      <c r="F1492" s="92"/>
      <c r="G1492" s="92"/>
      <c r="H1492" s="205"/>
      <c r="I1492" s="98" t="s">
        <v>59</v>
      </c>
      <c r="J1492" s="99"/>
      <c r="K1492" s="100"/>
      <c r="L1492" s="98" t="s">
        <v>60</v>
      </c>
      <c r="M1492" s="207"/>
      <c r="N1492" s="207"/>
      <c r="O1492" s="189"/>
      <c r="P1492" s="149" t="s">
        <v>61</v>
      </c>
      <c r="Q1492" s="150"/>
      <c r="R1492" s="150"/>
      <c r="S1492" s="150"/>
      <c r="T1492" s="150"/>
      <c r="U1492" s="150"/>
      <c r="V1492" s="98" t="s">
        <v>62</v>
      </c>
      <c r="W1492" s="189"/>
      <c r="X1492" s="98" t="s">
        <v>63</v>
      </c>
      <c r="Y1492" s="99"/>
      <c r="Z1492" s="99"/>
      <c r="AA1492" s="99"/>
      <c r="AB1492" s="99"/>
      <c r="AC1492" s="100"/>
      <c r="AD1492" s="98" t="s">
        <v>89</v>
      </c>
      <c r="AE1492" s="99"/>
      <c r="AF1492" s="99"/>
      <c r="AG1492" s="100"/>
      <c r="AH1492" s="169"/>
    </row>
    <row r="1493" spans="1:34" ht="6" customHeight="1" thickBot="1">
      <c r="A1493" s="203"/>
      <c r="B1493" s="101"/>
      <c r="C1493" s="102"/>
      <c r="D1493" s="103"/>
      <c r="E1493" s="89"/>
      <c r="F1493" s="71"/>
      <c r="G1493" s="71"/>
      <c r="H1493" s="206"/>
      <c r="I1493" s="101"/>
      <c r="J1493" s="102"/>
      <c r="K1493" s="103"/>
      <c r="L1493" s="190"/>
      <c r="M1493" s="208"/>
      <c r="N1493" s="208"/>
      <c r="O1493" s="191"/>
      <c r="P1493" s="151"/>
      <c r="Q1493" s="151"/>
      <c r="R1493" s="151"/>
      <c r="S1493" s="151"/>
      <c r="T1493" s="151"/>
      <c r="U1493" s="151"/>
      <c r="V1493" s="190"/>
      <c r="W1493" s="191"/>
      <c r="X1493" s="101"/>
      <c r="Y1493" s="102"/>
      <c r="Z1493" s="102"/>
      <c r="AA1493" s="102"/>
      <c r="AB1493" s="102"/>
      <c r="AC1493" s="103"/>
      <c r="AD1493" s="101"/>
      <c r="AE1493" s="102"/>
      <c r="AF1493" s="102"/>
      <c r="AG1493" s="103"/>
      <c r="AH1493" s="170"/>
    </row>
    <row r="1494" spans="1:34" ht="6" customHeight="1" thickBot="1">
      <c r="A1494" s="203"/>
      <c r="B1494" s="101"/>
      <c r="C1494" s="102"/>
      <c r="D1494" s="103"/>
      <c r="E1494" s="89"/>
      <c r="F1494" s="71"/>
      <c r="G1494" s="71"/>
      <c r="H1494" s="206"/>
      <c r="I1494" s="101"/>
      <c r="J1494" s="102"/>
      <c r="K1494" s="103"/>
      <c r="L1494" s="190"/>
      <c r="M1494" s="208"/>
      <c r="N1494" s="208"/>
      <c r="O1494" s="191"/>
      <c r="P1494" s="152"/>
      <c r="Q1494" s="152"/>
      <c r="R1494" s="152"/>
      <c r="S1494" s="152"/>
      <c r="T1494" s="152"/>
      <c r="U1494" s="152"/>
      <c r="V1494" s="190"/>
      <c r="W1494" s="191"/>
      <c r="X1494" s="101"/>
      <c r="Y1494" s="102"/>
      <c r="Z1494" s="102"/>
      <c r="AA1494" s="102"/>
      <c r="AB1494" s="102"/>
      <c r="AC1494" s="103"/>
      <c r="AD1494" s="101"/>
      <c r="AE1494" s="102"/>
      <c r="AF1494" s="102"/>
      <c r="AG1494" s="103"/>
      <c r="AH1494" s="170"/>
    </row>
    <row r="1495" spans="1:34" ht="6" customHeight="1" thickBot="1">
      <c r="A1495" s="203"/>
      <c r="B1495" s="101"/>
      <c r="C1495" s="102"/>
      <c r="D1495" s="103"/>
      <c r="E1495" s="89"/>
      <c r="F1495" s="71"/>
      <c r="G1495" s="71"/>
      <c r="H1495" s="206"/>
      <c r="I1495" s="101"/>
      <c r="J1495" s="102"/>
      <c r="K1495" s="103"/>
      <c r="L1495" s="190"/>
      <c r="M1495" s="208"/>
      <c r="N1495" s="208"/>
      <c r="O1495" s="191"/>
      <c r="P1495" s="152"/>
      <c r="Q1495" s="152"/>
      <c r="R1495" s="152"/>
      <c r="S1495" s="152"/>
      <c r="T1495" s="152"/>
      <c r="U1495" s="152"/>
      <c r="V1495" s="190"/>
      <c r="W1495" s="191"/>
      <c r="X1495" s="101"/>
      <c r="Y1495" s="102"/>
      <c r="Z1495" s="102"/>
      <c r="AA1495" s="102"/>
      <c r="AB1495" s="102"/>
      <c r="AC1495" s="103"/>
      <c r="AD1495" s="101"/>
      <c r="AE1495" s="102"/>
      <c r="AF1495" s="102"/>
      <c r="AG1495" s="103"/>
      <c r="AH1495" s="170"/>
    </row>
    <row r="1496" spans="1:34" ht="6" customHeight="1" thickBot="1">
      <c r="A1496" s="203"/>
      <c r="B1496" s="101"/>
      <c r="C1496" s="102"/>
      <c r="D1496" s="103"/>
      <c r="E1496" s="89"/>
      <c r="F1496" s="71"/>
      <c r="G1496" s="71"/>
      <c r="H1496" s="206"/>
      <c r="I1496" s="101"/>
      <c r="J1496" s="102"/>
      <c r="K1496" s="103"/>
      <c r="L1496" s="190"/>
      <c r="M1496" s="208"/>
      <c r="N1496" s="208"/>
      <c r="O1496" s="191"/>
      <c r="P1496" s="152"/>
      <c r="Q1496" s="152"/>
      <c r="R1496" s="152"/>
      <c r="S1496" s="152"/>
      <c r="T1496" s="152"/>
      <c r="U1496" s="152"/>
      <c r="V1496" s="190"/>
      <c r="W1496" s="191"/>
      <c r="X1496" s="101"/>
      <c r="Y1496" s="102"/>
      <c r="Z1496" s="102"/>
      <c r="AA1496" s="102"/>
      <c r="AB1496" s="102"/>
      <c r="AC1496" s="103"/>
      <c r="AD1496" s="101"/>
      <c r="AE1496" s="102"/>
      <c r="AF1496" s="102"/>
      <c r="AG1496" s="103"/>
      <c r="AH1496" s="170"/>
    </row>
    <row r="1497" spans="1:34" ht="6" customHeight="1" thickBot="1">
      <c r="A1497" s="203"/>
      <c r="B1497" s="101"/>
      <c r="C1497" s="102"/>
      <c r="D1497" s="103"/>
      <c r="E1497" s="178" t="s">
        <v>21</v>
      </c>
      <c r="F1497" s="179"/>
      <c r="G1497" s="180"/>
      <c r="H1497" s="175" t="s">
        <v>107</v>
      </c>
      <c r="I1497" s="101"/>
      <c r="J1497" s="102"/>
      <c r="K1497" s="103"/>
      <c r="L1497" s="190"/>
      <c r="M1497" s="208"/>
      <c r="N1497" s="208"/>
      <c r="O1497" s="191"/>
      <c r="P1497" s="152"/>
      <c r="Q1497" s="152"/>
      <c r="R1497" s="152"/>
      <c r="S1497" s="152"/>
      <c r="T1497" s="152"/>
      <c r="U1497" s="152"/>
      <c r="V1497" s="190"/>
      <c r="W1497" s="191"/>
      <c r="X1497" s="101"/>
      <c r="Y1497" s="102"/>
      <c r="Z1497" s="102"/>
      <c r="AA1497" s="102"/>
      <c r="AB1497" s="102"/>
      <c r="AC1497" s="103"/>
      <c r="AD1497" s="101"/>
      <c r="AE1497" s="102"/>
      <c r="AF1497" s="102"/>
      <c r="AG1497" s="103"/>
      <c r="AH1497" s="170"/>
    </row>
    <row r="1498" spans="1:34" ht="6" customHeight="1" thickBot="1">
      <c r="A1498" s="203"/>
      <c r="B1498" s="101"/>
      <c r="C1498" s="102"/>
      <c r="D1498" s="103"/>
      <c r="E1498" s="181"/>
      <c r="F1498" s="182"/>
      <c r="G1498" s="183"/>
      <c r="H1498" s="176"/>
      <c r="I1498" s="101"/>
      <c r="J1498" s="102"/>
      <c r="K1498" s="103"/>
      <c r="L1498" s="190"/>
      <c r="M1498" s="208"/>
      <c r="N1498" s="208"/>
      <c r="O1498" s="191"/>
      <c r="P1498" s="152"/>
      <c r="Q1498" s="152"/>
      <c r="R1498" s="152"/>
      <c r="S1498" s="152"/>
      <c r="T1498" s="152"/>
      <c r="U1498" s="152"/>
      <c r="V1498" s="190"/>
      <c r="W1498" s="191"/>
      <c r="X1498" s="101"/>
      <c r="Y1498" s="102"/>
      <c r="Z1498" s="102"/>
      <c r="AA1498" s="102"/>
      <c r="AB1498" s="102"/>
      <c r="AC1498" s="103"/>
      <c r="AD1498" s="101"/>
      <c r="AE1498" s="102"/>
      <c r="AF1498" s="102"/>
      <c r="AG1498" s="103"/>
      <c r="AH1498" s="170"/>
    </row>
    <row r="1499" spans="1:34" ht="6" customHeight="1" thickBot="1">
      <c r="A1499" s="203"/>
      <c r="B1499" s="104"/>
      <c r="C1499" s="105"/>
      <c r="D1499" s="106"/>
      <c r="E1499" s="184"/>
      <c r="F1499" s="185"/>
      <c r="G1499" s="186"/>
      <c r="H1499" s="177"/>
      <c r="I1499" s="104"/>
      <c r="J1499" s="105"/>
      <c r="K1499" s="106"/>
      <c r="L1499" s="209"/>
      <c r="M1499" s="210"/>
      <c r="N1499" s="210"/>
      <c r="O1499" s="211"/>
      <c r="P1499" s="152"/>
      <c r="Q1499" s="152"/>
      <c r="R1499" s="152"/>
      <c r="S1499" s="152"/>
      <c r="T1499" s="152"/>
      <c r="U1499" s="152"/>
      <c r="V1499" s="190"/>
      <c r="W1499" s="191"/>
      <c r="X1499" s="104"/>
      <c r="Y1499" s="105"/>
      <c r="Z1499" s="105"/>
      <c r="AA1499" s="105"/>
      <c r="AB1499" s="105"/>
      <c r="AC1499" s="106"/>
      <c r="AD1499" s="104"/>
      <c r="AE1499" s="105"/>
      <c r="AF1499" s="105"/>
      <c r="AG1499" s="106"/>
      <c r="AH1499" s="171"/>
    </row>
    <row r="1500" spans="1:34" ht="6" customHeight="1" thickBot="1">
      <c r="A1500" s="192" t="s">
        <v>41</v>
      </c>
      <c r="B1500" s="323" t="s">
        <v>102</v>
      </c>
      <c r="C1500" s="326" t="s">
        <v>65</v>
      </c>
      <c r="D1500" s="329" t="s">
        <v>65</v>
      </c>
      <c r="E1500" s="193" t="s">
        <v>108</v>
      </c>
      <c r="F1500" s="196"/>
      <c r="G1500" s="196"/>
      <c r="H1500" s="213"/>
      <c r="I1500" s="323"/>
      <c r="J1500" s="326" t="s">
        <v>64</v>
      </c>
      <c r="K1500" s="329" t="s">
        <v>65</v>
      </c>
      <c r="L1500" s="216" t="s">
        <v>13</v>
      </c>
      <c r="M1500" s="217"/>
      <c r="N1500" s="222" t="s">
        <v>56</v>
      </c>
      <c r="O1500" s="225"/>
      <c r="P1500" s="109" t="s">
        <v>0</v>
      </c>
      <c r="Q1500" s="109" t="s">
        <v>1</v>
      </c>
      <c r="R1500" s="109" t="s">
        <v>2</v>
      </c>
      <c r="S1500" s="109" t="s">
        <v>3</v>
      </c>
      <c r="T1500" s="109" t="s">
        <v>6</v>
      </c>
      <c r="U1500" s="109" t="s">
        <v>7</v>
      </c>
      <c r="V1500" s="130" t="s">
        <v>8</v>
      </c>
      <c r="W1500" s="133">
        <v>1</v>
      </c>
      <c r="X1500" s="91" t="s">
        <v>78</v>
      </c>
      <c r="Y1500" s="92"/>
      <c r="Z1500" s="92"/>
      <c r="AA1500" s="93"/>
      <c r="AB1500" s="36"/>
      <c r="AC1500" s="205" t="s">
        <v>85</v>
      </c>
      <c r="AD1500" s="317" t="s">
        <v>88</v>
      </c>
      <c r="AE1500" s="317"/>
      <c r="AF1500" s="317"/>
      <c r="AG1500" s="318"/>
      <c r="AH1500" s="162" t="s">
        <v>15</v>
      </c>
    </row>
    <row r="1501" spans="1:34" ht="6" customHeight="1" thickBot="1">
      <c r="A1501" s="192"/>
      <c r="B1501" s="324"/>
      <c r="C1501" s="327"/>
      <c r="D1501" s="330"/>
      <c r="E1501" s="194"/>
      <c r="F1501" s="197"/>
      <c r="G1501" s="197"/>
      <c r="H1501" s="214"/>
      <c r="I1501" s="324"/>
      <c r="J1501" s="327"/>
      <c r="K1501" s="330"/>
      <c r="L1501" s="218"/>
      <c r="M1501" s="219"/>
      <c r="N1501" s="223"/>
      <c r="O1501" s="226"/>
      <c r="P1501" s="110"/>
      <c r="Q1501" s="110"/>
      <c r="R1501" s="110"/>
      <c r="S1501" s="110"/>
      <c r="T1501" s="110"/>
      <c r="U1501" s="110"/>
      <c r="V1501" s="131"/>
      <c r="W1501" s="134"/>
      <c r="X1501" s="89"/>
      <c r="Y1501" s="71"/>
      <c r="Z1501" s="71"/>
      <c r="AA1501" s="94"/>
      <c r="AB1501" s="37"/>
      <c r="AC1501" s="206"/>
      <c r="AD1501" s="319"/>
      <c r="AE1501" s="319"/>
      <c r="AF1501" s="319"/>
      <c r="AG1501" s="320"/>
      <c r="AH1501" s="163"/>
    </row>
    <row r="1502" spans="1:34" ht="6" customHeight="1" thickBot="1">
      <c r="A1502" s="192"/>
      <c r="B1502" s="324"/>
      <c r="C1502" s="327"/>
      <c r="D1502" s="330"/>
      <c r="E1502" s="194"/>
      <c r="F1502" s="197"/>
      <c r="G1502" s="197"/>
      <c r="H1502" s="214"/>
      <c r="I1502" s="324"/>
      <c r="J1502" s="327"/>
      <c r="K1502" s="330"/>
      <c r="L1502" s="218"/>
      <c r="M1502" s="219"/>
      <c r="N1502" s="223"/>
      <c r="O1502" s="226"/>
      <c r="P1502" s="116">
        <v>5</v>
      </c>
      <c r="Q1502" s="116">
        <v>4</v>
      </c>
      <c r="R1502" s="116">
        <v>4</v>
      </c>
      <c r="S1502" s="116">
        <v>4</v>
      </c>
      <c r="T1502" s="116">
        <v>4</v>
      </c>
      <c r="U1502" s="116">
        <v>21</v>
      </c>
      <c r="V1502" s="131"/>
      <c r="W1502" s="134"/>
      <c r="X1502" s="89"/>
      <c r="Y1502" s="71"/>
      <c r="Z1502" s="71"/>
      <c r="AA1502" s="94"/>
      <c r="AB1502" s="37"/>
      <c r="AC1502" s="206"/>
      <c r="AD1502" s="319"/>
      <c r="AE1502" s="319"/>
      <c r="AF1502" s="319"/>
      <c r="AG1502" s="320"/>
      <c r="AH1502" s="163"/>
    </row>
    <row r="1503" spans="1:34" ht="6" customHeight="1" thickBot="1">
      <c r="A1503" s="192"/>
      <c r="B1503" s="324"/>
      <c r="C1503" s="327"/>
      <c r="D1503" s="330"/>
      <c r="E1503" s="194"/>
      <c r="F1503" s="197"/>
      <c r="G1503" s="197"/>
      <c r="H1503" s="214"/>
      <c r="I1503" s="324"/>
      <c r="J1503" s="327"/>
      <c r="K1503" s="330"/>
      <c r="L1503" s="220"/>
      <c r="M1503" s="221"/>
      <c r="N1503" s="224"/>
      <c r="O1503" s="227"/>
      <c r="P1503" s="116"/>
      <c r="Q1503" s="116"/>
      <c r="R1503" s="116"/>
      <c r="S1503" s="116"/>
      <c r="T1503" s="116"/>
      <c r="U1503" s="116"/>
      <c r="V1503" s="132"/>
      <c r="W1503" s="135"/>
      <c r="X1503" s="89"/>
      <c r="Y1503" s="71"/>
      <c r="Z1503" s="71"/>
      <c r="AA1503" s="94"/>
      <c r="AB1503" s="37"/>
      <c r="AC1503" s="206"/>
      <c r="AD1503" s="319"/>
      <c r="AE1503" s="319"/>
      <c r="AF1503" s="319"/>
      <c r="AG1503" s="320"/>
      <c r="AH1503" s="163"/>
    </row>
    <row r="1504" spans="1:34" ht="6" customHeight="1" thickBot="1">
      <c r="A1504" s="192"/>
      <c r="B1504" s="324"/>
      <c r="C1504" s="327"/>
      <c r="D1504" s="330"/>
      <c r="E1504" s="194"/>
      <c r="F1504" s="197"/>
      <c r="G1504" s="197"/>
      <c r="H1504" s="214"/>
      <c r="I1504" s="324"/>
      <c r="J1504" s="327"/>
      <c r="K1504" s="330"/>
      <c r="L1504" s="238" t="s">
        <v>14</v>
      </c>
      <c r="M1504" s="239"/>
      <c r="N1504" s="239"/>
      <c r="O1504" s="240"/>
      <c r="P1504" s="116"/>
      <c r="Q1504" s="116"/>
      <c r="R1504" s="116"/>
      <c r="S1504" s="116"/>
      <c r="T1504" s="116"/>
      <c r="U1504" s="116"/>
      <c r="V1504" s="247" t="s">
        <v>9</v>
      </c>
      <c r="W1504" s="155">
        <v>0</v>
      </c>
      <c r="X1504" s="89"/>
      <c r="Y1504" s="71"/>
      <c r="Z1504" s="71"/>
      <c r="AA1504" s="94"/>
      <c r="AB1504" s="37"/>
      <c r="AC1504" s="206"/>
      <c r="AD1504" s="319"/>
      <c r="AE1504" s="319"/>
      <c r="AF1504" s="319"/>
      <c r="AG1504" s="320"/>
      <c r="AH1504" s="172" t="s">
        <v>15</v>
      </c>
    </row>
    <row r="1505" spans="1:34" ht="6" customHeight="1" thickBot="1">
      <c r="A1505" s="192"/>
      <c r="B1505" s="324"/>
      <c r="C1505" s="327"/>
      <c r="D1505" s="330"/>
      <c r="E1505" s="194"/>
      <c r="F1505" s="197"/>
      <c r="G1505" s="197"/>
      <c r="H1505" s="214"/>
      <c r="I1505" s="324"/>
      <c r="J1505" s="327"/>
      <c r="K1505" s="330"/>
      <c r="L1505" s="241"/>
      <c r="M1505" s="242"/>
      <c r="N1505" s="242"/>
      <c r="O1505" s="243"/>
      <c r="P1505" s="117"/>
      <c r="Q1505" s="117"/>
      <c r="R1505" s="117"/>
      <c r="S1505" s="117"/>
      <c r="T1505" s="117"/>
      <c r="U1505" s="117"/>
      <c r="V1505" s="131"/>
      <c r="W1505" s="134"/>
      <c r="X1505" s="89"/>
      <c r="Y1505" s="71"/>
      <c r="Z1505" s="71"/>
      <c r="AA1505" s="95"/>
      <c r="AB1505" s="38"/>
      <c r="AC1505" s="206"/>
      <c r="AD1505" s="319"/>
      <c r="AE1505" s="319"/>
      <c r="AF1505" s="319"/>
      <c r="AG1505" s="320"/>
      <c r="AH1505" s="173"/>
    </row>
    <row r="1506" spans="1:34" ht="6" customHeight="1" thickBot="1">
      <c r="A1506" s="192"/>
      <c r="B1506" s="324"/>
      <c r="C1506" s="327"/>
      <c r="D1506" s="330"/>
      <c r="E1506" s="194"/>
      <c r="F1506" s="197"/>
      <c r="G1506" s="197"/>
      <c r="H1506" s="214"/>
      <c r="I1506" s="324"/>
      <c r="J1506" s="327"/>
      <c r="K1506" s="330"/>
      <c r="L1506" s="241"/>
      <c r="M1506" s="242"/>
      <c r="N1506" s="242"/>
      <c r="O1506" s="243"/>
      <c r="P1506" s="231" t="s">
        <v>4</v>
      </c>
      <c r="Q1506" s="231" t="s">
        <v>5</v>
      </c>
      <c r="R1506" s="231" t="s">
        <v>11</v>
      </c>
      <c r="S1506" s="231" t="s">
        <v>12</v>
      </c>
      <c r="T1506" s="232" t="s">
        <v>15</v>
      </c>
      <c r="U1506" s="233"/>
      <c r="V1506" s="131"/>
      <c r="W1506" s="134"/>
      <c r="X1506" s="89" t="s">
        <v>86</v>
      </c>
      <c r="Y1506" s="71"/>
      <c r="Z1506" s="71"/>
      <c r="AA1506" s="96"/>
      <c r="AB1506" s="42"/>
      <c r="AC1506" s="73"/>
      <c r="AD1506" s="319"/>
      <c r="AE1506" s="319"/>
      <c r="AF1506" s="319"/>
      <c r="AG1506" s="320"/>
      <c r="AH1506" s="173"/>
    </row>
    <row r="1507" spans="1:34" ht="6" customHeight="1" thickBot="1">
      <c r="A1507" s="192"/>
      <c r="B1507" s="324"/>
      <c r="C1507" s="327"/>
      <c r="D1507" s="330"/>
      <c r="E1507" s="194"/>
      <c r="F1507" s="197"/>
      <c r="G1507" s="197"/>
      <c r="H1507" s="214"/>
      <c r="I1507" s="324"/>
      <c r="J1507" s="327"/>
      <c r="K1507" s="330"/>
      <c r="L1507" s="241"/>
      <c r="M1507" s="242"/>
      <c r="N1507" s="242"/>
      <c r="O1507" s="243"/>
      <c r="P1507" s="110"/>
      <c r="Q1507" s="110"/>
      <c r="R1507" s="110"/>
      <c r="S1507" s="110"/>
      <c r="T1507" s="234"/>
      <c r="U1507" s="235"/>
      <c r="V1507" s="248"/>
      <c r="W1507" s="156"/>
      <c r="X1507" s="89"/>
      <c r="Y1507" s="71"/>
      <c r="Z1507" s="71"/>
      <c r="AA1507" s="94"/>
      <c r="AB1507" s="37"/>
      <c r="AC1507" s="73"/>
      <c r="AD1507" s="319"/>
      <c r="AE1507" s="319"/>
      <c r="AF1507" s="319"/>
      <c r="AG1507" s="320"/>
      <c r="AH1507" s="230"/>
    </row>
    <row r="1508" spans="1:34" ht="6" customHeight="1" thickBot="1">
      <c r="A1508" s="192"/>
      <c r="B1508" s="324"/>
      <c r="C1508" s="327"/>
      <c r="D1508" s="330"/>
      <c r="E1508" s="194"/>
      <c r="F1508" s="197"/>
      <c r="G1508" s="197"/>
      <c r="H1508" s="214"/>
      <c r="I1508" s="324"/>
      <c r="J1508" s="327"/>
      <c r="K1508" s="330"/>
      <c r="L1508" s="241"/>
      <c r="M1508" s="242"/>
      <c r="N1508" s="242"/>
      <c r="O1508" s="243"/>
      <c r="P1508" s="116">
        <v>4</v>
      </c>
      <c r="Q1508" s="116">
        <v>5</v>
      </c>
      <c r="R1508" s="116">
        <v>4</v>
      </c>
      <c r="S1508" s="116">
        <v>5</v>
      </c>
      <c r="T1508" s="234"/>
      <c r="U1508" s="235"/>
      <c r="V1508" s="228" t="s">
        <v>10</v>
      </c>
      <c r="W1508" s="157">
        <v>2</v>
      </c>
      <c r="X1508" s="89"/>
      <c r="Y1508" s="71"/>
      <c r="Z1508" s="71"/>
      <c r="AA1508" s="94"/>
      <c r="AB1508" s="37"/>
      <c r="AC1508" s="73"/>
      <c r="AD1508" s="319"/>
      <c r="AE1508" s="319"/>
      <c r="AF1508" s="319"/>
      <c r="AG1508" s="320"/>
      <c r="AH1508" s="172" t="s">
        <v>15</v>
      </c>
    </row>
    <row r="1509" spans="1:34" ht="6" customHeight="1" thickBot="1">
      <c r="A1509" s="192"/>
      <c r="B1509" s="324"/>
      <c r="C1509" s="327"/>
      <c r="D1509" s="330"/>
      <c r="E1509" s="194"/>
      <c r="F1509" s="197"/>
      <c r="G1509" s="197"/>
      <c r="H1509" s="214"/>
      <c r="I1509" s="324"/>
      <c r="J1509" s="327"/>
      <c r="K1509" s="330"/>
      <c r="L1509" s="241"/>
      <c r="M1509" s="242"/>
      <c r="N1509" s="242"/>
      <c r="O1509" s="243"/>
      <c r="P1509" s="116"/>
      <c r="Q1509" s="116"/>
      <c r="R1509" s="116"/>
      <c r="S1509" s="116"/>
      <c r="T1509" s="234"/>
      <c r="U1509" s="235"/>
      <c r="V1509" s="131"/>
      <c r="W1509" s="134"/>
      <c r="X1509" s="89"/>
      <c r="Y1509" s="71"/>
      <c r="Z1509" s="71"/>
      <c r="AA1509" s="94"/>
      <c r="AB1509" s="37"/>
      <c r="AC1509" s="73"/>
      <c r="AD1509" s="319"/>
      <c r="AE1509" s="319"/>
      <c r="AF1509" s="319"/>
      <c r="AG1509" s="320"/>
      <c r="AH1509" s="173"/>
    </row>
    <row r="1510" spans="1:34" ht="6" customHeight="1" thickBot="1">
      <c r="A1510" s="192"/>
      <c r="B1510" s="324"/>
      <c r="C1510" s="327"/>
      <c r="D1510" s="330"/>
      <c r="E1510" s="194"/>
      <c r="F1510" s="197"/>
      <c r="G1510" s="197"/>
      <c r="H1510" s="214"/>
      <c r="I1510" s="324"/>
      <c r="J1510" s="327"/>
      <c r="K1510" s="330"/>
      <c r="L1510" s="241"/>
      <c r="M1510" s="242"/>
      <c r="N1510" s="242"/>
      <c r="O1510" s="243"/>
      <c r="P1510" s="116"/>
      <c r="Q1510" s="116"/>
      <c r="R1510" s="116"/>
      <c r="S1510" s="116"/>
      <c r="T1510" s="234"/>
      <c r="U1510" s="235"/>
      <c r="V1510" s="131"/>
      <c r="W1510" s="134"/>
      <c r="X1510" s="89"/>
      <c r="Y1510" s="71"/>
      <c r="Z1510" s="71"/>
      <c r="AA1510" s="94"/>
      <c r="AB1510" s="37"/>
      <c r="AC1510" s="73"/>
      <c r="AD1510" s="319"/>
      <c r="AE1510" s="319"/>
      <c r="AF1510" s="319"/>
      <c r="AG1510" s="320"/>
      <c r="AH1510" s="173"/>
    </row>
    <row r="1511" spans="1:34" ht="6" customHeight="1" thickBot="1">
      <c r="A1511" s="192"/>
      <c r="B1511" s="325"/>
      <c r="C1511" s="328"/>
      <c r="D1511" s="331"/>
      <c r="E1511" s="195"/>
      <c r="F1511" s="198"/>
      <c r="G1511" s="198"/>
      <c r="H1511" s="215"/>
      <c r="I1511" s="325"/>
      <c r="J1511" s="328"/>
      <c r="K1511" s="331"/>
      <c r="L1511" s="244"/>
      <c r="M1511" s="245"/>
      <c r="N1511" s="245"/>
      <c r="O1511" s="246"/>
      <c r="P1511" s="212"/>
      <c r="Q1511" s="212"/>
      <c r="R1511" s="212"/>
      <c r="S1511" s="212"/>
      <c r="T1511" s="236"/>
      <c r="U1511" s="237"/>
      <c r="V1511" s="229"/>
      <c r="W1511" s="158"/>
      <c r="X1511" s="90"/>
      <c r="Y1511" s="72"/>
      <c r="Z1511" s="72"/>
      <c r="AA1511" s="97"/>
      <c r="AB1511" s="43"/>
      <c r="AC1511" s="74"/>
      <c r="AD1511" s="321"/>
      <c r="AE1511" s="321"/>
      <c r="AF1511" s="321"/>
      <c r="AG1511" s="322"/>
      <c r="AH1511" s="174"/>
    </row>
    <row r="1512" spans="1:34" ht="6" customHeight="1" thickBot="1">
      <c r="A1512" s="249">
        <v>81</v>
      </c>
      <c r="B1512" s="293" t="str">
        <f>IF(VLOOKUP(A1512,入力シート❷!A:B,2,FALSE)="ハイパーコース","ハイパー","")</f>
        <v/>
      </c>
      <c r="C1512" s="296" t="str">
        <f>IF(VLOOKUP(A1512,入力シート❷!A:B,2,FALSE)="アドバンストコース","アドバンスト","")</f>
        <v/>
      </c>
      <c r="D1512" s="299" t="str">
        <f>IF(VLOOKUP(A1512,入力シート❷!A:B,2,FALSE)="アグレッシブコース","アグレッシブ","")</f>
        <v/>
      </c>
      <c r="E1512" s="250" t="str">
        <f>IF(VLOOKUP(A1512,入力シート❷!A:C,3,FALSE)="A推薦(単願)","A推薦","")</f>
        <v/>
      </c>
      <c r="F1512" s="253" t="str">
        <f>IF(VLOOKUP(A1512,入力シート❷!A:C,3,FALSE)="B推薦(併願)","B推薦","")</f>
        <v/>
      </c>
      <c r="G1512" s="253" t="str">
        <f>IF(VLOOKUP(A1512,入力シート❷!A:C,3,FALSE)="C推薦(第一志望)","C推薦","")</f>
        <v/>
      </c>
      <c r="H1512" s="256" t="str">
        <f>IF(VLOOKUP(A1512,入力シート❷!A:C,3,FALSE)="併願優遇","併願優遇","")</f>
        <v/>
      </c>
      <c r="I1512" s="293" t="str">
        <f>IF(VLOOKUP(A1512,入力シート❷!A:D,4,FALSE)="学業特待Ⅰ","学業特待Ⅰ","")</f>
        <v/>
      </c>
      <c r="J1512" s="296" t="str">
        <f>IF(VLOOKUP(A1512,入力シート❷!A:D,4,FALSE)="学業特待Ⅱ","学業特待Ⅱ","")</f>
        <v/>
      </c>
      <c r="K1512" s="299" t="str">
        <f>IF(VLOOKUP(A1512,入力シート❷!A:D,4,FALSE)="学業特待Ⅲ","学業特待Ⅲ","")</f>
        <v/>
      </c>
      <c r="L1512" s="277" t="str">
        <f>IF(OR(VLOOKUP(A1512,入力シート❷!A:I,7,FALSE)="",VLOOKUP(A1512,入力シート❷!A:I,8,FALSE)=""),"入力シート❷に入力してください",VLOOKUP(A1512,入力シート❷!A:I,7,FALSE)&amp;"　"&amp;VLOOKUP(A1512,入力シート❷!A:I,8,FALSE))</f>
        <v>入力シート❷に入力してください</v>
      </c>
      <c r="M1512" s="278"/>
      <c r="N1512" s="268" t="str">
        <f>IF(VLOOKUP(A1512,入力シート❷!A:I,9,FALSE)="","",IF(VLOOKUP(A1512,入力シート❷!A:I,9,FALSE)="女","",VLOOKUP(A1512,入力シート❷!A:I,9,FALSE)))</f>
        <v/>
      </c>
      <c r="O1512" s="271" t="str">
        <f>IF(VLOOKUP(A1512,入力シート❷!A:I,9,FALSE)="","",IF(VLOOKUP(A1512,入力シート❷!A:I,9,FALSE)="男","",VLOOKUP(A1512,入力シート❷!A:I,9,FALSE)))</f>
        <v/>
      </c>
      <c r="P1512" s="159" t="s">
        <v>0</v>
      </c>
      <c r="Q1512" s="159" t="s">
        <v>1</v>
      </c>
      <c r="R1512" s="159" t="s">
        <v>2</v>
      </c>
      <c r="S1512" s="159" t="s">
        <v>3</v>
      </c>
      <c r="T1512" s="159" t="s">
        <v>6</v>
      </c>
      <c r="U1512" s="159" t="s">
        <v>7</v>
      </c>
      <c r="V1512" s="153" t="s">
        <v>8</v>
      </c>
      <c r="W1512" s="138" t="str">
        <f>IF(VLOOKUP(A1512,入力シート❷!A:U,19,FALSE)="","",VLOOKUP(A1512,入力シート❷!A:U,19,FALSE))</f>
        <v/>
      </c>
      <c r="X1512" s="87" t="str">
        <f>IF(VLOOKUP(A1512,入力シート❷!A:AF,22,FALSE)="","",VLOOKUP(A1512,入力シート❷!A:AF,22,FALSE))</f>
        <v/>
      </c>
      <c r="Y1512" s="66" t="str">
        <f>IF(VLOOKUP(A1512,入力シート❷!A:AF,23,FALSE)="","",VLOOKUP(A1512,入力シート❷!A:AF,23,FALSE))</f>
        <v/>
      </c>
      <c r="Z1512" s="66" t="str">
        <f>IF(VLOOKUP(A1512,入力シート❷!A:AF,24,FALSE)="","",VLOOKUP(A1512,入力シート❷!A:AF,24,FALSE))</f>
        <v/>
      </c>
      <c r="AA1512" s="66" t="str">
        <f>IF(VLOOKUP(A1512,入力シート❷!A:AF,25,FALSE)="","",VLOOKUP(A1512,入力シート❷!A:AF,25,FALSE))</f>
        <v/>
      </c>
      <c r="AB1512" s="66" t="str">
        <f>IF(VLOOKUP(A1512,入力シート❷!A:AF,26,FALSE)="","",VLOOKUP(A1512,入力シート❷!A:AF,26,FALSE))</f>
        <v/>
      </c>
      <c r="AC1512" s="77" t="str">
        <f>IF(VLOOKUP(A1512,入力シート❷!A:AF,27,FALSE)="","",VLOOKUP(A1512,入力シート❷!A:AF,27,FALSE))</f>
        <v/>
      </c>
      <c r="AD1512" s="81" t="str">
        <f>IF(VLOOKUP(A1512,入力シート❷!A:AG,33,FALSE)="","必要な場合、入力シート❷に入力してください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必要な場合、入力シート❷に入力してください",VLOOKUP(A1512,入力シート❷!A:AG,33,FALSE))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12" s="81"/>
      <c r="AF1512" s="81"/>
      <c r="AG1512" s="82"/>
      <c r="AH1512" s="164" t="s">
        <v>15</v>
      </c>
    </row>
    <row r="1513" spans="1:34" ht="6" customHeight="1" thickBot="1">
      <c r="A1513" s="249"/>
      <c r="B1513" s="294"/>
      <c r="C1513" s="297"/>
      <c r="D1513" s="300"/>
      <c r="E1513" s="251"/>
      <c r="F1513" s="254"/>
      <c r="G1513" s="254"/>
      <c r="H1513" s="257"/>
      <c r="I1513" s="294"/>
      <c r="J1513" s="297"/>
      <c r="K1513" s="300"/>
      <c r="L1513" s="279"/>
      <c r="M1513" s="280"/>
      <c r="N1513" s="269"/>
      <c r="O1513" s="272"/>
      <c r="P1513" s="115"/>
      <c r="Q1513" s="115"/>
      <c r="R1513" s="115"/>
      <c r="S1513" s="115"/>
      <c r="T1513" s="115"/>
      <c r="U1513" s="115"/>
      <c r="V1513" s="124"/>
      <c r="W1513" s="121"/>
      <c r="X1513" s="75"/>
      <c r="Y1513" s="67"/>
      <c r="Z1513" s="67"/>
      <c r="AA1513" s="67"/>
      <c r="AB1513" s="67"/>
      <c r="AC1513" s="78"/>
      <c r="AD1513" s="83"/>
      <c r="AE1513" s="83"/>
      <c r="AF1513" s="83"/>
      <c r="AG1513" s="84"/>
      <c r="AH1513" s="165"/>
    </row>
    <row r="1514" spans="1:34" ht="6" customHeight="1" thickBot="1">
      <c r="A1514" s="249"/>
      <c r="B1514" s="294"/>
      <c r="C1514" s="297"/>
      <c r="D1514" s="300"/>
      <c r="E1514" s="251"/>
      <c r="F1514" s="254"/>
      <c r="G1514" s="254"/>
      <c r="H1514" s="257"/>
      <c r="I1514" s="294"/>
      <c r="J1514" s="297"/>
      <c r="K1514" s="300"/>
      <c r="L1514" s="279"/>
      <c r="M1514" s="280"/>
      <c r="N1514" s="269"/>
      <c r="O1514" s="272"/>
      <c r="P1514" s="107" t="str">
        <f>IF(VLOOKUP(A1512,入力シート❷!A:U,10,FALSE)="","",VLOOKUP(A1512,入力シート❷!A:U,10,FALSE))</f>
        <v/>
      </c>
      <c r="Q1514" s="107" t="str">
        <f>IF(VLOOKUP(A1512,入力シート❷!A:U,11,FALSE)="","",VLOOKUP(A1512,入力シート❷!A:U,11,FALSE))</f>
        <v/>
      </c>
      <c r="R1514" s="107" t="str">
        <f>IF(VLOOKUP(A1512,入力シート❷!A:U,12,FALSE)="","",VLOOKUP(A1512,入力シート❷!A:U,12,FALSE))</f>
        <v/>
      </c>
      <c r="S1514" s="107" t="str">
        <f>IF(VLOOKUP(A1512,入力シート❷!A:U,13,FALSE)="","",VLOOKUP(A1512,入力シート❷!A:U,13,FALSE))</f>
        <v/>
      </c>
      <c r="T1514" s="107" t="str">
        <f>IF(VLOOKUP(A1512,入力シート❷!A:U,18,FALSE)="","",VLOOKUP(A1512,入力シート❷!A:U,18,FALSE))</f>
        <v/>
      </c>
      <c r="U1514" s="107" t="str">
        <f>IF(SUM(P1514:T1514)=0,"",SUM(P1514:T1514))</f>
        <v/>
      </c>
      <c r="V1514" s="124"/>
      <c r="W1514" s="121"/>
      <c r="X1514" s="75"/>
      <c r="Y1514" s="67"/>
      <c r="Z1514" s="67"/>
      <c r="AA1514" s="67"/>
      <c r="AB1514" s="67"/>
      <c r="AC1514" s="78"/>
      <c r="AD1514" s="83"/>
      <c r="AE1514" s="83"/>
      <c r="AF1514" s="83"/>
      <c r="AG1514" s="84"/>
      <c r="AH1514" s="165"/>
    </row>
    <row r="1515" spans="1:34" ht="6" customHeight="1" thickBot="1">
      <c r="A1515" s="249"/>
      <c r="B1515" s="294"/>
      <c r="C1515" s="297"/>
      <c r="D1515" s="300"/>
      <c r="E1515" s="251"/>
      <c r="F1515" s="254"/>
      <c r="G1515" s="254"/>
      <c r="H1515" s="257"/>
      <c r="I1515" s="294"/>
      <c r="J1515" s="297"/>
      <c r="K1515" s="300"/>
      <c r="L1515" s="281"/>
      <c r="M1515" s="282"/>
      <c r="N1515" s="270"/>
      <c r="O1515" s="273"/>
      <c r="P1515" s="107"/>
      <c r="Q1515" s="107"/>
      <c r="R1515" s="107"/>
      <c r="S1515" s="107"/>
      <c r="T1515" s="107"/>
      <c r="U1515" s="107"/>
      <c r="V1515" s="154"/>
      <c r="W1515" s="139"/>
      <c r="X1515" s="75"/>
      <c r="Y1515" s="67"/>
      <c r="Z1515" s="67"/>
      <c r="AA1515" s="67"/>
      <c r="AB1515" s="67"/>
      <c r="AC1515" s="78"/>
      <c r="AD1515" s="83"/>
      <c r="AE1515" s="83"/>
      <c r="AF1515" s="83"/>
      <c r="AG1515" s="84"/>
      <c r="AH1515" s="166"/>
    </row>
    <row r="1516" spans="1:34" ht="6" customHeight="1" thickBot="1">
      <c r="A1516" s="249"/>
      <c r="B1516" s="294"/>
      <c r="C1516" s="297"/>
      <c r="D1516" s="300"/>
      <c r="E1516" s="251"/>
      <c r="F1516" s="254"/>
      <c r="G1516" s="254"/>
      <c r="H1516" s="257"/>
      <c r="I1516" s="294"/>
      <c r="J1516" s="297"/>
      <c r="K1516" s="300"/>
      <c r="L1516" s="259" t="str">
        <f>IF(OR(VLOOKUP(A1512,入力シート❷!A:I,5,FALSE)="",VLOOKUP(A1512,入力シート❷!A:I,6,FALSE)=""),"入力シート❷に入力してください",VLOOKUP(A1512,入力シート❷!A:I,5,FALSE)&amp;"　"&amp;VLOOKUP(A1512,入力シート❷!A:I,6,FALSE))</f>
        <v>入力シート❷に入力してください</v>
      </c>
      <c r="M1516" s="260"/>
      <c r="N1516" s="260"/>
      <c r="O1516" s="261"/>
      <c r="P1516" s="107"/>
      <c r="Q1516" s="107"/>
      <c r="R1516" s="107"/>
      <c r="S1516" s="107"/>
      <c r="T1516" s="107"/>
      <c r="U1516" s="107"/>
      <c r="V1516" s="136" t="s">
        <v>9</v>
      </c>
      <c r="W1516" s="128" t="str">
        <f>IF(VLOOKUP(A1512,入力シート❷!A:U,20,FALSE)="","",VLOOKUP(A1512,入力シート❷!A:U,20,FALSE))</f>
        <v/>
      </c>
      <c r="X1516" s="75"/>
      <c r="Y1516" s="67"/>
      <c r="Z1516" s="67"/>
      <c r="AA1516" s="67"/>
      <c r="AB1516" s="67"/>
      <c r="AC1516" s="78"/>
      <c r="AD1516" s="83"/>
      <c r="AE1516" s="83"/>
      <c r="AF1516" s="83"/>
      <c r="AG1516" s="84"/>
      <c r="AH1516" s="167" t="s">
        <v>15</v>
      </c>
    </row>
    <row r="1517" spans="1:34" ht="6" customHeight="1" thickBot="1">
      <c r="A1517" s="249"/>
      <c r="B1517" s="294"/>
      <c r="C1517" s="297"/>
      <c r="D1517" s="300"/>
      <c r="E1517" s="251"/>
      <c r="F1517" s="254"/>
      <c r="G1517" s="254"/>
      <c r="H1517" s="257"/>
      <c r="I1517" s="294"/>
      <c r="J1517" s="297"/>
      <c r="K1517" s="300"/>
      <c r="L1517" s="262"/>
      <c r="M1517" s="263"/>
      <c r="N1517" s="263"/>
      <c r="O1517" s="264"/>
      <c r="P1517" s="113"/>
      <c r="Q1517" s="113"/>
      <c r="R1517" s="113"/>
      <c r="S1517" s="113"/>
      <c r="T1517" s="113"/>
      <c r="U1517" s="113"/>
      <c r="V1517" s="124"/>
      <c r="W1517" s="121"/>
      <c r="X1517" s="75"/>
      <c r="Y1517" s="67"/>
      <c r="Z1517" s="67"/>
      <c r="AA1517" s="67"/>
      <c r="AB1517" s="67"/>
      <c r="AC1517" s="78"/>
      <c r="AD1517" s="83"/>
      <c r="AE1517" s="83"/>
      <c r="AF1517" s="83"/>
      <c r="AG1517" s="84"/>
      <c r="AH1517" s="165"/>
    </row>
    <row r="1518" spans="1:34" ht="6" customHeight="1" thickBot="1">
      <c r="A1518" s="249"/>
      <c r="B1518" s="294"/>
      <c r="C1518" s="297"/>
      <c r="D1518" s="300"/>
      <c r="E1518" s="251"/>
      <c r="F1518" s="254"/>
      <c r="G1518" s="254"/>
      <c r="H1518" s="257"/>
      <c r="I1518" s="294"/>
      <c r="J1518" s="297"/>
      <c r="K1518" s="300"/>
      <c r="L1518" s="262"/>
      <c r="M1518" s="263"/>
      <c r="N1518" s="263"/>
      <c r="O1518" s="264"/>
      <c r="P1518" s="114" t="s">
        <v>4</v>
      </c>
      <c r="Q1518" s="114" t="s">
        <v>5</v>
      </c>
      <c r="R1518" s="114" t="s">
        <v>11</v>
      </c>
      <c r="S1518" s="114" t="s">
        <v>12</v>
      </c>
      <c r="T1518" s="126" t="s">
        <v>15</v>
      </c>
      <c r="U1518" s="16"/>
      <c r="V1518" s="124"/>
      <c r="W1518" s="121"/>
      <c r="X1518" s="75" t="str">
        <f>IF(VLOOKUP(A1512,入力シート❷!A:AF,28,FALSE)="","",VLOOKUP(A1512,入力シート❷!A:AF,28,FALSE))</f>
        <v/>
      </c>
      <c r="Y1518" s="67" t="str">
        <f>IF(VLOOKUP(A1512,入力シート❷!A:AF,29,FALSE)="","",VLOOKUP(A1512,入力シート❷!A:AF,29,FALSE))</f>
        <v/>
      </c>
      <c r="Z1518" s="67" t="str">
        <f>IF(VLOOKUP(A1512,入力シート❷!A:AF,30,FALSE)="","",VLOOKUP(A1512,入力シート❷!A:AF,30,FALSE))</f>
        <v/>
      </c>
      <c r="AA1518" s="67" t="str">
        <f>IF(VLOOKUP(A1512,入力シート❷!A:AF,31,FALSE)="","",VLOOKUP(A1512,入力シート❷!A:AF,31,FALSE))</f>
        <v/>
      </c>
      <c r="AB1518" s="67" t="str">
        <f>IF(VLOOKUP(A1512,入力シート❷!A:AF,32,FALSE)="","",VLOOKUP(A1512,入力シート❷!A:AF,32,FALSE))</f>
        <v/>
      </c>
      <c r="AC1518" s="69"/>
      <c r="AD1518" s="83"/>
      <c r="AE1518" s="83"/>
      <c r="AF1518" s="83"/>
      <c r="AG1518" s="84"/>
      <c r="AH1518" s="165"/>
    </row>
    <row r="1519" spans="1:34" ht="6" customHeight="1" thickBot="1">
      <c r="A1519" s="249"/>
      <c r="B1519" s="294"/>
      <c r="C1519" s="297"/>
      <c r="D1519" s="300"/>
      <c r="E1519" s="251"/>
      <c r="F1519" s="254"/>
      <c r="G1519" s="254"/>
      <c r="H1519" s="257"/>
      <c r="I1519" s="294"/>
      <c r="J1519" s="297"/>
      <c r="K1519" s="300"/>
      <c r="L1519" s="262"/>
      <c r="M1519" s="263"/>
      <c r="N1519" s="263"/>
      <c r="O1519" s="264"/>
      <c r="P1519" s="115"/>
      <c r="Q1519" s="115"/>
      <c r="R1519" s="115"/>
      <c r="S1519" s="115"/>
      <c r="T1519" s="127"/>
      <c r="U1519" s="17"/>
      <c r="V1519" s="137"/>
      <c r="W1519" s="129"/>
      <c r="X1519" s="75"/>
      <c r="Y1519" s="67"/>
      <c r="Z1519" s="67"/>
      <c r="AA1519" s="67"/>
      <c r="AB1519" s="67"/>
      <c r="AC1519" s="69"/>
      <c r="AD1519" s="83"/>
      <c r="AE1519" s="83"/>
      <c r="AF1519" s="83"/>
      <c r="AG1519" s="84"/>
      <c r="AH1519" s="166"/>
    </row>
    <row r="1520" spans="1:34" ht="6" customHeight="1" thickBot="1">
      <c r="A1520" s="249"/>
      <c r="B1520" s="294"/>
      <c r="C1520" s="297"/>
      <c r="D1520" s="300"/>
      <c r="E1520" s="251"/>
      <c r="F1520" s="254"/>
      <c r="G1520" s="254"/>
      <c r="H1520" s="257"/>
      <c r="I1520" s="294"/>
      <c r="J1520" s="297"/>
      <c r="K1520" s="300"/>
      <c r="L1520" s="262"/>
      <c r="M1520" s="263"/>
      <c r="N1520" s="263"/>
      <c r="O1520" s="264"/>
      <c r="P1520" s="107" t="str">
        <f>IF(VLOOKUP(A1512,入力シート❷!A:U,14,FALSE)="","",VLOOKUP(A1512,入力シート❷!A:U,14,FALSE))</f>
        <v/>
      </c>
      <c r="Q1520" s="107" t="str">
        <f>IF(VLOOKUP(A1512,入力シート❷!A:U,15,FALSE)="","",VLOOKUP(A1512,入力シート❷!A:U,15,FALSE))</f>
        <v/>
      </c>
      <c r="R1520" s="107" t="str">
        <f>IF(VLOOKUP(A1512,入力シート❷!A:U,16,FALSE)="","",VLOOKUP(A1512,入力シート❷!A:U,16,FALSE))</f>
        <v/>
      </c>
      <c r="S1520" s="107" t="str">
        <f>IF(VLOOKUP(A1512,入力シート❷!A:U,17,FALSE)="","",VLOOKUP(A1512,入力シート❷!A:U,17,FALSE))</f>
        <v/>
      </c>
      <c r="T1520" s="127"/>
      <c r="U1520" s="17"/>
      <c r="V1520" s="123" t="s">
        <v>10</v>
      </c>
      <c r="W1520" s="120" t="str">
        <f>IF(VLOOKUP(A1512,入力シート❷!A:U,21,FALSE)="","",VLOOKUP(A1512,入力シート❷!A:U,21,FALSE))</f>
        <v/>
      </c>
      <c r="X1520" s="75"/>
      <c r="Y1520" s="67"/>
      <c r="Z1520" s="67"/>
      <c r="AA1520" s="67"/>
      <c r="AB1520" s="67"/>
      <c r="AC1520" s="69"/>
      <c r="AD1520" s="83"/>
      <c r="AE1520" s="83"/>
      <c r="AF1520" s="83"/>
      <c r="AG1520" s="84"/>
      <c r="AH1520" s="167" t="s">
        <v>15</v>
      </c>
    </row>
    <row r="1521" spans="1:34" ht="6" customHeight="1" thickBot="1">
      <c r="A1521" s="249"/>
      <c r="B1521" s="294"/>
      <c r="C1521" s="297"/>
      <c r="D1521" s="300"/>
      <c r="E1521" s="251"/>
      <c r="F1521" s="254"/>
      <c r="G1521" s="254"/>
      <c r="H1521" s="257"/>
      <c r="I1521" s="294"/>
      <c r="J1521" s="297"/>
      <c r="K1521" s="300"/>
      <c r="L1521" s="262"/>
      <c r="M1521" s="263"/>
      <c r="N1521" s="263"/>
      <c r="O1521" s="264"/>
      <c r="P1521" s="107"/>
      <c r="Q1521" s="107"/>
      <c r="R1521" s="107"/>
      <c r="S1521" s="107"/>
      <c r="T1521" s="111" t="str">
        <f>VLOOKUP(A1512,■■■!A:BN,66)</f>
        <v/>
      </c>
      <c r="U1521" s="118">
        <f>VLOOKUP(A1512,■■■!A:BA,53)</f>
        <v>0</v>
      </c>
      <c r="V1521" s="124"/>
      <c r="W1521" s="121"/>
      <c r="X1521" s="75"/>
      <c r="Y1521" s="67"/>
      <c r="Z1521" s="67"/>
      <c r="AA1521" s="67"/>
      <c r="AB1521" s="67"/>
      <c r="AC1521" s="69"/>
      <c r="AD1521" s="83"/>
      <c r="AE1521" s="83"/>
      <c r="AF1521" s="83"/>
      <c r="AG1521" s="84"/>
      <c r="AH1521" s="165"/>
    </row>
    <row r="1522" spans="1:34" ht="6" customHeight="1" thickBot="1">
      <c r="A1522" s="249"/>
      <c r="B1522" s="294"/>
      <c r="C1522" s="297"/>
      <c r="D1522" s="300"/>
      <c r="E1522" s="251"/>
      <c r="F1522" s="254"/>
      <c r="G1522" s="254"/>
      <c r="H1522" s="257"/>
      <c r="I1522" s="294"/>
      <c r="J1522" s="297"/>
      <c r="K1522" s="300"/>
      <c r="L1522" s="262"/>
      <c r="M1522" s="263"/>
      <c r="N1522" s="263"/>
      <c r="O1522" s="264"/>
      <c r="P1522" s="107"/>
      <c r="Q1522" s="107"/>
      <c r="R1522" s="107"/>
      <c r="S1522" s="107"/>
      <c r="T1522" s="111"/>
      <c r="U1522" s="118"/>
      <c r="V1522" s="124"/>
      <c r="W1522" s="121"/>
      <c r="X1522" s="75"/>
      <c r="Y1522" s="67"/>
      <c r="Z1522" s="67"/>
      <c r="AA1522" s="67"/>
      <c r="AB1522" s="67"/>
      <c r="AC1522" s="69"/>
      <c r="AD1522" s="83"/>
      <c r="AE1522" s="83"/>
      <c r="AF1522" s="83"/>
      <c r="AG1522" s="84"/>
      <c r="AH1522" s="165"/>
    </row>
    <row r="1523" spans="1:34" ht="6" customHeight="1" thickBot="1">
      <c r="A1523" s="249"/>
      <c r="B1523" s="295"/>
      <c r="C1523" s="298"/>
      <c r="D1523" s="301"/>
      <c r="E1523" s="252"/>
      <c r="F1523" s="255"/>
      <c r="G1523" s="255"/>
      <c r="H1523" s="258"/>
      <c r="I1523" s="295"/>
      <c r="J1523" s="298"/>
      <c r="K1523" s="301"/>
      <c r="L1523" s="265"/>
      <c r="M1523" s="266"/>
      <c r="N1523" s="266"/>
      <c r="O1523" s="267"/>
      <c r="P1523" s="108"/>
      <c r="Q1523" s="108"/>
      <c r="R1523" s="108"/>
      <c r="S1523" s="108"/>
      <c r="T1523" s="112"/>
      <c r="U1523" s="119"/>
      <c r="V1523" s="125"/>
      <c r="W1523" s="122"/>
      <c r="X1523" s="76"/>
      <c r="Y1523" s="68"/>
      <c r="Z1523" s="68"/>
      <c r="AA1523" s="68"/>
      <c r="AB1523" s="68"/>
      <c r="AC1523" s="70"/>
      <c r="AD1523" s="85"/>
      <c r="AE1523" s="85"/>
      <c r="AF1523" s="85"/>
      <c r="AG1523" s="86"/>
      <c r="AH1523" s="168"/>
    </row>
    <row r="1524" spans="1:34" ht="6" customHeight="1" thickBot="1">
      <c r="A1524" s="249">
        <v>82</v>
      </c>
      <c r="B1524" s="293" t="str">
        <f>IF(VLOOKUP(A1524,入力シート❷!A:B,2,FALSE)="ハイパーコース","ハイパー","")</f>
        <v/>
      </c>
      <c r="C1524" s="296" t="str">
        <f>IF(VLOOKUP(A1524,入力シート❷!A:B,2,FALSE)="アドバンストコース","アドバンスト","")</f>
        <v/>
      </c>
      <c r="D1524" s="299" t="str">
        <f>IF(VLOOKUP(A1524,入力シート❷!A:B,2,FALSE)="アグレッシブコース","アグレッシブ","")</f>
        <v/>
      </c>
      <c r="E1524" s="250" t="str">
        <f>IF(VLOOKUP(A1524,入力シート❷!A:C,3,FALSE)="A推薦(単願)","A推薦","")</f>
        <v/>
      </c>
      <c r="F1524" s="253" t="str">
        <f>IF(VLOOKUP(A1524,入力シート❷!A:C,3,FALSE)="B推薦(併願)","B推薦","")</f>
        <v/>
      </c>
      <c r="G1524" s="253" t="str">
        <f>IF(VLOOKUP(A1524,入力シート❷!A:C,3,FALSE)="C推薦(第一志望)","C推薦","")</f>
        <v/>
      </c>
      <c r="H1524" s="256" t="str">
        <f>IF(VLOOKUP(A1524,入力シート❷!A:C,3,FALSE)="併願優遇","併願優遇","")</f>
        <v/>
      </c>
      <c r="I1524" s="293" t="str">
        <f>IF(VLOOKUP(A1524,入力シート❷!A:D,4,FALSE)="学業特待Ⅰ","学業特待Ⅰ","")</f>
        <v/>
      </c>
      <c r="J1524" s="296" t="str">
        <f>IF(VLOOKUP(A1524,入力シート❷!A:D,4,FALSE)="学業特待Ⅱ","学業特待Ⅱ","")</f>
        <v/>
      </c>
      <c r="K1524" s="299" t="str">
        <f>IF(VLOOKUP(A1524,入力シート❷!A:D,4,FALSE)="学業特待Ⅲ","学業特待Ⅲ","")</f>
        <v/>
      </c>
      <c r="L1524" s="277" t="str">
        <f>IF(OR(VLOOKUP(A1524,入力シート❷!A:I,7,FALSE)="",VLOOKUP(A1524,入力シート❷!A:I,8,FALSE)=""),"入力シート❷に入力してください",VLOOKUP(A1524,入力シート❷!A:I,7,FALSE)&amp;"　"&amp;VLOOKUP(A1524,入力シート❷!A:I,8,FALSE))</f>
        <v>入力シート❷に入力してください</v>
      </c>
      <c r="M1524" s="278"/>
      <c r="N1524" s="268" t="str">
        <f>IF(VLOOKUP(A1524,入力シート❷!A:I,9,FALSE)="","",IF(VLOOKUP(A1524,入力シート❷!A:I,9,FALSE)="女","",VLOOKUP(A1524,入力シート❷!A:I,9,FALSE)))</f>
        <v/>
      </c>
      <c r="O1524" s="271" t="str">
        <f>IF(VLOOKUP(A1524,入力シート❷!A:I,9,FALSE)="","",IF(VLOOKUP(A1524,入力シート❷!A:I,9,FALSE)="男","",VLOOKUP(A1524,入力シート❷!A:I,9,FALSE)))</f>
        <v/>
      </c>
      <c r="P1524" s="159" t="s">
        <v>0</v>
      </c>
      <c r="Q1524" s="159" t="s">
        <v>1</v>
      </c>
      <c r="R1524" s="159" t="s">
        <v>2</v>
      </c>
      <c r="S1524" s="159" t="s">
        <v>3</v>
      </c>
      <c r="T1524" s="159" t="s">
        <v>6</v>
      </c>
      <c r="U1524" s="159" t="s">
        <v>7</v>
      </c>
      <c r="V1524" s="153" t="s">
        <v>8</v>
      </c>
      <c r="W1524" s="138" t="str">
        <f>IF(VLOOKUP(A1524,入力シート❷!A:U,19,FALSE)="","",VLOOKUP(A1524,入力シート❷!A:U,19,FALSE))</f>
        <v/>
      </c>
      <c r="X1524" s="87" t="str">
        <f>IF(VLOOKUP(A1524,入力シート❷!A:AF,22,FALSE)="","",VLOOKUP(A1524,入力シート❷!A:AF,22,FALSE))</f>
        <v/>
      </c>
      <c r="Y1524" s="66" t="str">
        <f>IF(VLOOKUP(A1524,入力シート❷!A:AF,23,FALSE)="","",VLOOKUP(A1524,入力シート❷!A:AF,23,FALSE))</f>
        <v/>
      </c>
      <c r="Z1524" s="66" t="str">
        <f>IF(VLOOKUP(A1524,入力シート❷!A:AF,24,FALSE)="","",VLOOKUP(A1524,入力シート❷!A:AF,24,FALSE))</f>
        <v/>
      </c>
      <c r="AA1524" s="66" t="str">
        <f>IF(VLOOKUP(A1524,入力シート❷!A:AF,25,FALSE)="","",VLOOKUP(A1524,入力シート❷!A:AF,25,FALSE))</f>
        <v/>
      </c>
      <c r="AB1524" s="66" t="str">
        <f>IF(VLOOKUP(A1524,入力シート❷!A:AF,26,FALSE)="","",VLOOKUP(A1524,入力シート❷!A:AF,26,FALSE))</f>
        <v/>
      </c>
      <c r="AC1524" s="77" t="str">
        <f>IF(VLOOKUP(A1524,入力シート❷!A:AF,27,FALSE)="","",VLOOKUP(A1524,入力シート❷!A:AF,27,FALSE))</f>
        <v/>
      </c>
      <c r="AD1524" s="81" t="str">
        <f>IF(VLOOKUP(A1524,入力シート❷!A:AG,33,FALSE)="","必要な場合、入力シート❷に入力してください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必要な場合、入力シート❷に入力してください",VLOOKUP(A1524,入力シート❷!A:AG,33,FALSE))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24" s="81"/>
      <c r="AF1524" s="81"/>
      <c r="AG1524" s="82"/>
      <c r="AH1524" s="164" t="s">
        <v>15</v>
      </c>
    </row>
    <row r="1525" spans="1:34" ht="6" customHeight="1" thickBot="1">
      <c r="A1525" s="249"/>
      <c r="B1525" s="294"/>
      <c r="C1525" s="297"/>
      <c r="D1525" s="300"/>
      <c r="E1525" s="251"/>
      <c r="F1525" s="254"/>
      <c r="G1525" s="254"/>
      <c r="H1525" s="257"/>
      <c r="I1525" s="294"/>
      <c r="J1525" s="297"/>
      <c r="K1525" s="300"/>
      <c r="L1525" s="279"/>
      <c r="M1525" s="280"/>
      <c r="N1525" s="269"/>
      <c r="O1525" s="272"/>
      <c r="P1525" s="115"/>
      <c r="Q1525" s="115"/>
      <c r="R1525" s="115"/>
      <c r="S1525" s="115"/>
      <c r="T1525" s="115"/>
      <c r="U1525" s="115"/>
      <c r="V1525" s="124"/>
      <c r="W1525" s="121"/>
      <c r="X1525" s="75"/>
      <c r="Y1525" s="67"/>
      <c r="Z1525" s="67"/>
      <c r="AA1525" s="67"/>
      <c r="AB1525" s="67"/>
      <c r="AC1525" s="78"/>
      <c r="AD1525" s="83"/>
      <c r="AE1525" s="83"/>
      <c r="AF1525" s="83"/>
      <c r="AG1525" s="84"/>
      <c r="AH1525" s="165"/>
    </row>
    <row r="1526" spans="1:34" ht="6" customHeight="1" thickBot="1">
      <c r="A1526" s="249"/>
      <c r="B1526" s="294"/>
      <c r="C1526" s="297"/>
      <c r="D1526" s="300"/>
      <c r="E1526" s="251"/>
      <c r="F1526" s="254"/>
      <c r="G1526" s="254"/>
      <c r="H1526" s="257"/>
      <c r="I1526" s="294"/>
      <c r="J1526" s="297"/>
      <c r="K1526" s="300"/>
      <c r="L1526" s="279"/>
      <c r="M1526" s="280"/>
      <c r="N1526" s="269"/>
      <c r="O1526" s="272"/>
      <c r="P1526" s="107" t="str">
        <f>IF(VLOOKUP(A1524,入力シート❷!A:U,10,FALSE)="","",VLOOKUP(A1524,入力シート❷!A:U,10,FALSE))</f>
        <v/>
      </c>
      <c r="Q1526" s="107" t="str">
        <f>IF(VLOOKUP(A1524,入力シート❷!A:U,11,FALSE)="","",VLOOKUP(A1524,入力シート❷!A:U,11,FALSE))</f>
        <v/>
      </c>
      <c r="R1526" s="107" t="str">
        <f>IF(VLOOKUP(A1524,入力シート❷!A:U,12,FALSE)="","",VLOOKUP(A1524,入力シート❷!A:U,12,FALSE))</f>
        <v/>
      </c>
      <c r="S1526" s="107" t="str">
        <f>IF(VLOOKUP(A1524,入力シート❷!A:U,13,FALSE)="","",VLOOKUP(A1524,入力シート❷!A:U,13,FALSE))</f>
        <v/>
      </c>
      <c r="T1526" s="107" t="str">
        <f>IF(VLOOKUP(A1524,入力シート❷!A:U,18,FALSE)="","",VLOOKUP(A1524,入力シート❷!A:U,18,FALSE))</f>
        <v/>
      </c>
      <c r="U1526" s="107" t="str">
        <f>IF(SUM(P1526:T1526)=0,"",SUM(P1526:T1526))</f>
        <v/>
      </c>
      <c r="V1526" s="124"/>
      <c r="W1526" s="121"/>
      <c r="X1526" s="75"/>
      <c r="Y1526" s="67"/>
      <c r="Z1526" s="67"/>
      <c r="AA1526" s="67"/>
      <c r="AB1526" s="67"/>
      <c r="AC1526" s="78"/>
      <c r="AD1526" s="83"/>
      <c r="AE1526" s="83"/>
      <c r="AF1526" s="83"/>
      <c r="AG1526" s="84"/>
      <c r="AH1526" s="165"/>
    </row>
    <row r="1527" spans="1:34" ht="6" customHeight="1" thickBot="1">
      <c r="A1527" s="249"/>
      <c r="B1527" s="294"/>
      <c r="C1527" s="297"/>
      <c r="D1527" s="300"/>
      <c r="E1527" s="251"/>
      <c r="F1527" s="254"/>
      <c r="G1527" s="254"/>
      <c r="H1527" s="257"/>
      <c r="I1527" s="294"/>
      <c r="J1527" s="297"/>
      <c r="K1527" s="300"/>
      <c r="L1527" s="281"/>
      <c r="M1527" s="282"/>
      <c r="N1527" s="270"/>
      <c r="O1527" s="273"/>
      <c r="P1527" s="107"/>
      <c r="Q1527" s="107"/>
      <c r="R1527" s="107"/>
      <c r="S1527" s="107"/>
      <c r="T1527" s="107"/>
      <c r="U1527" s="107"/>
      <c r="V1527" s="154"/>
      <c r="W1527" s="139"/>
      <c r="X1527" s="75"/>
      <c r="Y1527" s="67"/>
      <c r="Z1527" s="67"/>
      <c r="AA1527" s="67"/>
      <c r="AB1527" s="67"/>
      <c r="AC1527" s="78"/>
      <c r="AD1527" s="83"/>
      <c r="AE1527" s="83"/>
      <c r="AF1527" s="83"/>
      <c r="AG1527" s="84"/>
      <c r="AH1527" s="166"/>
    </row>
    <row r="1528" spans="1:34" ht="6" customHeight="1" thickBot="1">
      <c r="A1528" s="249"/>
      <c r="B1528" s="294"/>
      <c r="C1528" s="297"/>
      <c r="D1528" s="300"/>
      <c r="E1528" s="251"/>
      <c r="F1528" s="254"/>
      <c r="G1528" s="254"/>
      <c r="H1528" s="257"/>
      <c r="I1528" s="294"/>
      <c r="J1528" s="297"/>
      <c r="K1528" s="300"/>
      <c r="L1528" s="259" t="str">
        <f>IF(OR(VLOOKUP(A1524,入力シート❷!A:I,5,FALSE)="",VLOOKUP(A1524,入力シート❷!A:I,6,FALSE)=""),"入力シート❷に入力してください",VLOOKUP(A1524,入力シート❷!A:I,5,FALSE)&amp;"　"&amp;VLOOKUP(A1524,入力シート❷!A:I,6,FALSE))</f>
        <v>入力シート❷に入力してください</v>
      </c>
      <c r="M1528" s="260"/>
      <c r="N1528" s="260"/>
      <c r="O1528" s="261"/>
      <c r="P1528" s="107"/>
      <c r="Q1528" s="107"/>
      <c r="R1528" s="107"/>
      <c r="S1528" s="107"/>
      <c r="T1528" s="107"/>
      <c r="U1528" s="107"/>
      <c r="V1528" s="136" t="s">
        <v>9</v>
      </c>
      <c r="W1528" s="128" t="str">
        <f>IF(VLOOKUP(A1524,入力シート❷!A:U,20,FALSE)="","",VLOOKUP(A1524,入力シート❷!A:U,20,FALSE))</f>
        <v/>
      </c>
      <c r="X1528" s="75"/>
      <c r="Y1528" s="67"/>
      <c r="Z1528" s="67"/>
      <c r="AA1528" s="67"/>
      <c r="AB1528" s="67"/>
      <c r="AC1528" s="78"/>
      <c r="AD1528" s="83"/>
      <c r="AE1528" s="83"/>
      <c r="AF1528" s="83"/>
      <c r="AG1528" s="84"/>
      <c r="AH1528" s="167" t="s">
        <v>15</v>
      </c>
    </row>
    <row r="1529" spans="1:34" ht="6" customHeight="1" thickBot="1">
      <c r="A1529" s="249"/>
      <c r="B1529" s="294"/>
      <c r="C1529" s="297"/>
      <c r="D1529" s="300"/>
      <c r="E1529" s="251"/>
      <c r="F1529" s="254"/>
      <c r="G1529" s="254"/>
      <c r="H1529" s="257"/>
      <c r="I1529" s="294"/>
      <c r="J1529" s="297"/>
      <c r="K1529" s="300"/>
      <c r="L1529" s="262"/>
      <c r="M1529" s="263"/>
      <c r="N1529" s="263"/>
      <c r="O1529" s="264"/>
      <c r="P1529" s="113"/>
      <c r="Q1529" s="113"/>
      <c r="R1529" s="113"/>
      <c r="S1529" s="113"/>
      <c r="T1529" s="113"/>
      <c r="U1529" s="113"/>
      <c r="V1529" s="124"/>
      <c r="W1529" s="121"/>
      <c r="X1529" s="75"/>
      <c r="Y1529" s="67"/>
      <c r="Z1529" s="67"/>
      <c r="AA1529" s="67"/>
      <c r="AB1529" s="67"/>
      <c r="AC1529" s="78"/>
      <c r="AD1529" s="83"/>
      <c r="AE1529" s="83"/>
      <c r="AF1529" s="83"/>
      <c r="AG1529" s="84"/>
      <c r="AH1529" s="165"/>
    </row>
    <row r="1530" spans="1:34" ht="6" customHeight="1" thickBot="1">
      <c r="A1530" s="249"/>
      <c r="B1530" s="294"/>
      <c r="C1530" s="297"/>
      <c r="D1530" s="300"/>
      <c r="E1530" s="251"/>
      <c r="F1530" s="254"/>
      <c r="G1530" s="254"/>
      <c r="H1530" s="257"/>
      <c r="I1530" s="294"/>
      <c r="J1530" s="297"/>
      <c r="K1530" s="300"/>
      <c r="L1530" s="262"/>
      <c r="M1530" s="263"/>
      <c r="N1530" s="263"/>
      <c r="O1530" s="264"/>
      <c r="P1530" s="114" t="s">
        <v>4</v>
      </c>
      <c r="Q1530" s="114" t="s">
        <v>5</v>
      </c>
      <c r="R1530" s="114" t="s">
        <v>11</v>
      </c>
      <c r="S1530" s="114" t="s">
        <v>12</v>
      </c>
      <c r="T1530" s="126" t="s">
        <v>15</v>
      </c>
      <c r="U1530" s="16"/>
      <c r="V1530" s="124"/>
      <c r="W1530" s="121"/>
      <c r="X1530" s="75" t="str">
        <f>IF(VLOOKUP(A1524,入力シート❷!A:AF,28,FALSE)="","",VLOOKUP(A1524,入力シート❷!A:AF,28,FALSE))</f>
        <v/>
      </c>
      <c r="Y1530" s="67" t="str">
        <f>IF(VLOOKUP(A1524,入力シート❷!A:AF,29,FALSE)="","",VLOOKUP(A1524,入力シート❷!A:AF,29,FALSE))</f>
        <v/>
      </c>
      <c r="Z1530" s="67" t="str">
        <f>IF(VLOOKUP(A1524,入力シート❷!A:AF,30,FALSE)="","",VLOOKUP(A1524,入力シート❷!A:AF,30,FALSE))</f>
        <v/>
      </c>
      <c r="AA1530" s="67" t="str">
        <f>IF(VLOOKUP(A1524,入力シート❷!A:AF,31,FALSE)="","",VLOOKUP(A1524,入力シート❷!A:AF,31,FALSE))</f>
        <v/>
      </c>
      <c r="AB1530" s="67" t="str">
        <f>IF(VLOOKUP(A1524,入力シート❷!A:AF,32,FALSE)="","",VLOOKUP(A1524,入力シート❷!A:AF,32,FALSE))</f>
        <v/>
      </c>
      <c r="AC1530" s="69"/>
      <c r="AD1530" s="83"/>
      <c r="AE1530" s="83"/>
      <c r="AF1530" s="83"/>
      <c r="AG1530" s="84"/>
      <c r="AH1530" s="165"/>
    </row>
    <row r="1531" spans="1:34" ht="6" customHeight="1" thickBot="1">
      <c r="A1531" s="249"/>
      <c r="B1531" s="294"/>
      <c r="C1531" s="297"/>
      <c r="D1531" s="300"/>
      <c r="E1531" s="251"/>
      <c r="F1531" s="254"/>
      <c r="G1531" s="254"/>
      <c r="H1531" s="257"/>
      <c r="I1531" s="294"/>
      <c r="J1531" s="297"/>
      <c r="K1531" s="300"/>
      <c r="L1531" s="262"/>
      <c r="M1531" s="263"/>
      <c r="N1531" s="263"/>
      <c r="O1531" s="264"/>
      <c r="P1531" s="115"/>
      <c r="Q1531" s="115"/>
      <c r="R1531" s="115"/>
      <c r="S1531" s="115"/>
      <c r="T1531" s="127"/>
      <c r="U1531" s="17"/>
      <c r="V1531" s="137"/>
      <c r="W1531" s="129"/>
      <c r="X1531" s="75"/>
      <c r="Y1531" s="67"/>
      <c r="Z1531" s="67"/>
      <c r="AA1531" s="67"/>
      <c r="AB1531" s="67"/>
      <c r="AC1531" s="69"/>
      <c r="AD1531" s="83"/>
      <c r="AE1531" s="83"/>
      <c r="AF1531" s="83"/>
      <c r="AG1531" s="84"/>
      <c r="AH1531" s="166"/>
    </row>
    <row r="1532" spans="1:34" ht="6" customHeight="1" thickBot="1">
      <c r="A1532" s="249"/>
      <c r="B1532" s="294"/>
      <c r="C1532" s="297"/>
      <c r="D1532" s="300"/>
      <c r="E1532" s="251"/>
      <c r="F1532" s="254"/>
      <c r="G1532" s="254"/>
      <c r="H1532" s="257"/>
      <c r="I1532" s="294"/>
      <c r="J1532" s="297"/>
      <c r="K1532" s="300"/>
      <c r="L1532" s="262"/>
      <c r="M1532" s="263"/>
      <c r="N1532" s="263"/>
      <c r="O1532" s="264"/>
      <c r="P1532" s="107" t="str">
        <f>IF(VLOOKUP(A1524,入力シート❷!A:U,14,FALSE)="","",VLOOKUP(A1524,入力シート❷!A:U,14,FALSE))</f>
        <v/>
      </c>
      <c r="Q1532" s="107" t="str">
        <f>IF(VLOOKUP(A1524,入力シート❷!A:U,15,FALSE)="","",VLOOKUP(A1524,入力シート❷!A:U,15,FALSE))</f>
        <v/>
      </c>
      <c r="R1532" s="107" t="str">
        <f>IF(VLOOKUP(A1524,入力シート❷!A:U,16,FALSE)="","",VLOOKUP(A1524,入力シート❷!A:U,16,FALSE))</f>
        <v/>
      </c>
      <c r="S1532" s="107" t="str">
        <f>IF(VLOOKUP(A1524,入力シート❷!A:U,17,FALSE)="","",VLOOKUP(A1524,入力シート❷!A:U,17,FALSE))</f>
        <v/>
      </c>
      <c r="T1532" s="127"/>
      <c r="U1532" s="17"/>
      <c r="V1532" s="123" t="s">
        <v>10</v>
      </c>
      <c r="W1532" s="120" t="str">
        <f>IF(VLOOKUP(A1524,入力シート❷!A:U,21,FALSE)="","",VLOOKUP(A1524,入力シート❷!A:U,21,FALSE))</f>
        <v/>
      </c>
      <c r="X1532" s="75"/>
      <c r="Y1532" s="67"/>
      <c r="Z1532" s="67"/>
      <c r="AA1532" s="67"/>
      <c r="AB1532" s="67"/>
      <c r="AC1532" s="69"/>
      <c r="AD1532" s="83"/>
      <c r="AE1532" s="83"/>
      <c r="AF1532" s="83"/>
      <c r="AG1532" s="84"/>
      <c r="AH1532" s="167" t="s">
        <v>15</v>
      </c>
    </row>
    <row r="1533" spans="1:34" ht="6" customHeight="1" thickBot="1">
      <c r="A1533" s="249"/>
      <c r="B1533" s="294"/>
      <c r="C1533" s="297"/>
      <c r="D1533" s="300"/>
      <c r="E1533" s="251"/>
      <c r="F1533" s="254"/>
      <c r="G1533" s="254"/>
      <c r="H1533" s="257"/>
      <c r="I1533" s="294"/>
      <c r="J1533" s="297"/>
      <c r="K1533" s="300"/>
      <c r="L1533" s="262"/>
      <c r="M1533" s="263"/>
      <c r="N1533" s="263"/>
      <c r="O1533" s="264"/>
      <c r="P1533" s="107"/>
      <c r="Q1533" s="107"/>
      <c r="R1533" s="107"/>
      <c r="S1533" s="107"/>
      <c r="T1533" s="111" t="str">
        <f>VLOOKUP(A1524,■■■!A:BN,66)</f>
        <v/>
      </c>
      <c r="U1533" s="118">
        <f>VLOOKUP(A1524,■■■!A:BA,53)</f>
        <v>0</v>
      </c>
      <c r="V1533" s="124"/>
      <c r="W1533" s="121"/>
      <c r="X1533" s="75"/>
      <c r="Y1533" s="67"/>
      <c r="Z1533" s="67"/>
      <c r="AA1533" s="67"/>
      <c r="AB1533" s="67"/>
      <c r="AC1533" s="69"/>
      <c r="AD1533" s="83"/>
      <c r="AE1533" s="83"/>
      <c r="AF1533" s="83"/>
      <c r="AG1533" s="84"/>
      <c r="AH1533" s="165"/>
    </row>
    <row r="1534" spans="1:34" ht="6" customHeight="1" thickBot="1">
      <c r="A1534" s="249"/>
      <c r="B1534" s="294"/>
      <c r="C1534" s="297"/>
      <c r="D1534" s="300"/>
      <c r="E1534" s="251"/>
      <c r="F1534" s="254"/>
      <c r="G1534" s="254"/>
      <c r="H1534" s="257"/>
      <c r="I1534" s="294"/>
      <c r="J1534" s="297"/>
      <c r="K1534" s="300"/>
      <c r="L1534" s="262"/>
      <c r="M1534" s="263"/>
      <c r="N1534" s="263"/>
      <c r="O1534" s="264"/>
      <c r="P1534" s="107"/>
      <c r="Q1534" s="107"/>
      <c r="R1534" s="107"/>
      <c r="S1534" s="107"/>
      <c r="T1534" s="111"/>
      <c r="U1534" s="118"/>
      <c r="V1534" s="124"/>
      <c r="W1534" s="121"/>
      <c r="X1534" s="75"/>
      <c r="Y1534" s="67"/>
      <c r="Z1534" s="67"/>
      <c r="AA1534" s="67"/>
      <c r="AB1534" s="67"/>
      <c r="AC1534" s="69"/>
      <c r="AD1534" s="83"/>
      <c r="AE1534" s="83"/>
      <c r="AF1534" s="83"/>
      <c r="AG1534" s="84"/>
      <c r="AH1534" s="165"/>
    </row>
    <row r="1535" spans="1:34" ht="6" customHeight="1" thickBot="1">
      <c r="A1535" s="249"/>
      <c r="B1535" s="295"/>
      <c r="C1535" s="298"/>
      <c r="D1535" s="301"/>
      <c r="E1535" s="252"/>
      <c r="F1535" s="255"/>
      <c r="G1535" s="255"/>
      <c r="H1535" s="258"/>
      <c r="I1535" s="295"/>
      <c r="J1535" s="298"/>
      <c r="K1535" s="301"/>
      <c r="L1535" s="265"/>
      <c r="M1535" s="266"/>
      <c r="N1535" s="266"/>
      <c r="O1535" s="267"/>
      <c r="P1535" s="108"/>
      <c r="Q1535" s="108"/>
      <c r="R1535" s="108"/>
      <c r="S1535" s="108"/>
      <c r="T1535" s="112"/>
      <c r="U1535" s="119"/>
      <c r="V1535" s="125"/>
      <c r="W1535" s="122"/>
      <c r="X1535" s="76"/>
      <c r="Y1535" s="68"/>
      <c r="Z1535" s="68"/>
      <c r="AA1535" s="68"/>
      <c r="AB1535" s="68"/>
      <c r="AC1535" s="70"/>
      <c r="AD1535" s="85"/>
      <c r="AE1535" s="85"/>
      <c r="AF1535" s="85"/>
      <c r="AG1535" s="86"/>
      <c r="AH1535" s="168"/>
    </row>
    <row r="1536" spans="1:34" ht="6" customHeight="1" thickBot="1">
      <c r="A1536" s="249">
        <v>83</v>
      </c>
      <c r="B1536" s="293" t="str">
        <f>IF(VLOOKUP(A1536,入力シート❷!A:B,2,FALSE)="ハイパーコース","ハイパー","")</f>
        <v/>
      </c>
      <c r="C1536" s="296" t="str">
        <f>IF(VLOOKUP(A1536,入力シート❷!A:B,2,FALSE)="アドバンストコース","アドバンスト","")</f>
        <v/>
      </c>
      <c r="D1536" s="299" t="str">
        <f>IF(VLOOKUP(A1536,入力シート❷!A:B,2,FALSE)="アグレッシブコース","アグレッシブ","")</f>
        <v/>
      </c>
      <c r="E1536" s="250" t="str">
        <f>IF(VLOOKUP(A1536,入力シート❷!A:C,3,FALSE)="A推薦(単願)","A推薦","")</f>
        <v/>
      </c>
      <c r="F1536" s="253" t="str">
        <f>IF(VLOOKUP(A1536,入力シート❷!A:C,3,FALSE)="B推薦(併願)","B推薦","")</f>
        <v/>
      </c>
      <c r="G1536" s="253" t="str">
        <f>IF(VLOOKUP(A1536,入力シート❷!A:C,3,FALSE)="C推薦(第一志望)","C推薦","")</f>
        <v/>
      </c>
      <c r="H1536" s="256" t="str">
        <f>IF(VLOOKUP(A1536,入力シート❷!A:C,3,FALSE)="併願優遇","併願優遇","")</f>
        <v/>
      </c>
      <c r="I1536" s="293" t="str">
        <f>IF(VLOOKUP(A1536,入力シート❷!A:D,4,FALSE)="学業特待Ⅰ","学業特待Ⅰ","")</f>
        <v/>
      </c>
      <c r="J1536" s="296" t="str">
        <f>IF(VLOOKUP(A1536,入力シート❷!A:D,4,FALSE)="学業特待Ⅱ","学業特待Ⅱ","")</f>
        <v/>
      </c>
      <c r="K1536" s="299" t="str">
        <f>IF(VLOOKUP(A1536,入力シート❷!A:D,4,FALSE)="学業特待Ⅲ","学業特待Ⅲ","")</f>
        <v/>
      </c>
      <c r="L1536" s="277" t="str">
        <f>IF(OR(VLOOKUP(A1536,入力シート❷!A:I,7,FALSE)="",VLOOKUP(A1536,入力シート❷!A:I,8,FALSE)=""),"入力シート❷に入力してください",VLOOKUP(A1536,入力シート❷!A:I,7,FALSE)&amp;"　"&amp;VLOOKUP(A1536,入力シート❷!A:I,8,FALSE))</f>
        <v>入力シート❷に入力してください</v>
      </c>
      <c r="M1536" s="278"/>
      <c r="N1536" s="268" t="str">
        <f>IF(VLOOKUP(A1536,入力シート❷!A:I,9,FALSE)="","",IF(VLOOKUP(A1536,入力シート❷!A:I,9,FALSE)="女","",VLOOKUP(A1536,入力シート❷!A:I,9,FALSE)))</f>
        <v/>
      </c>
      <c r="O1536" s="271" t="str">
        <f>IF(VLOOKUP(A1536,入力シート❷!A:I,9,FALSE)="","",IF(VLOOKUP(A1536,入力シート❷!A:I,9,FALSE)="男","",VLOOKUP(A1536,入力シート❷!A:I,9,FALSE)))</f>
        <v/>
      </c>
      <c r="P1536" s="159" t="s">
        <v>0</v>
      </c>
      <c r="Q1536" s="159" t="s">
        <v>1</v>
      </c>
      <c r="R1536" s="159" t="s">
        <v>2</v>
      </c>
      <c r="S1536" s="159" t="s">
        <v>3</v>
      </c>
      <c r="T1536" s="159" t="s">
        <v>6</v>
      </c>
      <c r="U1536" s="159" t="s">
        <v>7</v>
      </c>
      <c r="V1536" s="153" t="s">
        <v>8</v>
      </c>
      <c r="W1536" s="138" t="str">
        <f>IF(VLOOKUP(A1536,入力シート❷!A:U,19,FALSE)="","",VLOOKUP(A1536,入力シート❷!A:U,19,FALSE))</f>
        <v/>
      </c>
      <c r="X1536" s="87" t="str">
        <f>IF(VLOOKUP(A1536,入力シート❷!A:AF,22,FALSE)="","",VLOOKUP(A1536,入力シート❷!A:AF,22,FALSE))</f>
        <v/>
      </c>
      <c r="Y1536" s="66" t="str">
        <f>IF(VLOOKUP(A1536,入力シート❷!A:AF,23,FALSE)="","",VLOOKUP(A1536,入力シート❷!A:AF,23,FALSE))</f>
        <v/>
      </c>
      <c r="Z1536" s="66" t="str">
        <f>IF(VLOOKUP(A1536,入力シート❷!A:AF,24,FALSE)="","",VLOOKUP(A1536,入力シート❷!A:AF,24,FALSE))</f>
        <v/>
      </c>
      <c r="AA1536" s="66" t="str">
        <f>IF(VLOOKUP(A1536,入力シート❷!A:AF,25,FALSE)="","",VLOOKUP(A1536,入力シート❷!A:AF,25,FALSE))</f>
        <v/>
      </c>
      <c r="AB1536" s="66" t="str">
        <f>IF(VLOOKUP(A1536,入力シート❷!A:AF,26,FALSE)="","",VLOOKUP(A1536,入力シート❷!A:AF,26,FALSE))</f>
        <v/>
      </c>
      <c r="AC1536" s="77" t="str">
        <f>IF(VLOOKUP(A1536,入力シート❷!A:AF,27,FALSE)="","",VLOOKUP(A1536,入力シート❷!A:AF,27,FALSE))</f>
        <v/>
      </c>
      <c r="AD1536" s="81" t="str">
        <f>IF(VLOOKUP(A1536,入力シート❷!A:AG,33,FALSE)="","必要な場合、入力シート❷に入力してください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必要な場合、入力シート❷に入力してください",VLOOKUP(A1536,入力シート❷!A:AG,33,FALSE))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36" s="81"/>
      <c r="AF1536" s="81"/>
      <c r="AG1536" s="82"/>
      <c r="AH1536" s="164" t="s">
        <v>15</v>
      </c>
    </row>
    <row r="1537" spans="1:34" ht="6" customHeight="1" thickBot="1">
      <c r="A1537" s="249"/>
      <c r="B1537" s="294"/>
      <c r="C1537" s="297"/>
      <c r="D1537" s="300"/>
      <c r="E1537" s="251"/>
      <c r="F1537" s="254"/>
      <c r="G1537" s="254"/>
      <c r="H1537" s="257"/>
      <c r="I1537" s="294"/>
      <c r="J1537" s="297"/>
      <c r="K1537" s="300"/>
      <c r="L1537" s="279"/>
      <c r="M1537" s="280"/>
      <c r="N1537" s="269"/>
      <c r="O1537" s="272"/>
      <c r="P1537" s="115"/>
      <c r="Q1537" s="115"/>
      <c r="R1537" s="115"/>
      <c r="S1537" s="115"/>
      <c r="T1537" s="115"/>
      <c r="U1537" s="115"/>
      <c r="V1537" s="124"/>
      <c r="W1537" s="121"/>
      <c r="X1537" s="75"/>
      <c r="Y1537" s="67"/>
      <c r="Z1537" s="67"/>
      <c r="AA1537" s="67"/>
      <c r="AB1537" s="67"/>
      <c r="AC1537" s="78"/>
      <c r="AD1537" s="83"/>
      <c r="AE1537" s="83"/>
      <c r="AF1537" s="83"/>
      <c r="AG1537" s="84"/>
      <c r="AH1537" s="165"/>
    </row>
    <row r="1538" spans="1:34" ht="6" customHeight="1" thickBot="1">
      <c r="A1538" s="249"/>
      <c r="B1538" s="294"/>
      <c r="C1538" s="297"/>
      <c r="D1538" s="300"/>
      <c r="E1538" s="251"/>
      <c r="F1538" s="254"/>
      <c r="G1538" s="254"/>
      <c r="H1538" s="257"/>
      <c r="I1538" s="294"/>
      <c r="J1538" s="297"/>
      <c r="K1538" s="300"/>
      <c r="L1538" s="279"/>
      <c r="M1538" s="280"/>
      <c r="N1538" s="269"/>
      <c r="O1538" s="272"/>
      <c r="P1538" s="107" t="str">
        <f>IF(VLOOKUP(A1536,入力シート❷!A:U,10,FALSE)="","",VLOOKUP(A1536,入力シート❷!A:U,10,FALSE))</f>
        <v/>
      </c>
      <c r="Q1538" s="107" t="str">
        <f>IF(VLOOKUP(A1536,入力シート❷!A:U,11,FALSE)="","",VLOOKUP(A1536,入力シート❷!A:U,11,FALSE))</f>
        <v/>
      </c>
      <c r="R1538" s="107" t="str">
        <f>IF(VLOOKUP(A1536,入力シート❷!A:U,12,FALSE)="","",VLOOKUP(A1536,入力シート❷!A:U,12,FALSE))</f>
        <v/>
      </c>
      <c r="S1538" s="107" t="str">
        <f>IF(VLOOKUP(A1536,入力シート❷!A:U,13,FALSE)="","",VLOOKUP(A1536,入力シート❷!A:U,13,FALSE))</f>
        <v/>
      </c>
      <c r="T1538" s="107" t="str">
        <f>IF(VLOOKUP(A1536,入力シート❷!A:U,18,FALSE)="","",VLOOKUP(A1536,入力シート❷!A:U,18,FALSE))</f>
        <v/>
      </c>
      <c r="U1538" s="107" t="str">
        <f>IF(SUM(P1538:T1538)=0,"",SUM(P1538:T1538))</f>
        <v/>
      </c>
      <c r="V1538" s="124"/>
      <c r="W1538" s="121"/>
      <c r="X1538" s="75"/>
      <c r="Y1538" s="67"/>
      <c r="Z1538" s="67"/>
      <c r="AA1538" s="67"/>
      <c r="AB1538" s="67"/>
      <c r="AC1538" s="78"/>
      <c r="AD1538" s="83"/>
      <c r="AE1538" s="83"/>
      <c r="AF1538" s="83"/>
      <c r="AG1538" s="84"/>
      <c r="AH1538" s="165"/>
    </row>
    <row r="1539" spans="1:34" ht="6" customHeight="1" thickBot="1">
      <c r="A1539" s="249"/>
      <c r="B1539" s="294"/>
      <c r="C1539" s="297"/>
      <c r="D1539" s="300"/>
      <c r="E1539" s="251"/>
      <c r="F1539" s="254"/>
      <c r="G1539" s="254"/>
      <c r="H1539" s="257"/>
      <c r="I1539" s="294"/>
      <c r="J1539" s="297"/>
      <c r="K1539" s="300"/>
      <c r="L1539" s="281"/>
      <c r="M1539" s="282"/>
      <c r="N1539" s="270"/>
      <c r="O1539" s="273"/>
      <c r="P1539" s="107"/>
      <c r="Q1539" s="107"/>
      <c r="R1539" s="107"/>
      <c r="S1539" s="107"/>
      <c r="T1539" s="107"/>
      <c r="U1539" s="107"/>
      <c r="V1539" s="154"/>
      <c r="W1539" s="139"/>
      <c r="X1539" s="75"/>
      <c r="Y1539" s="67"/>
      <c r="Z1539" s="67"/>
      <c r="AA1539" s="67"/>
      <c r="AB1539" s="67"/>
      <c r="AC1539" s="78"/>
      <c r="AD1539" s="83"/>
      <c r="AE1539" s="83"/>
      <c r="AF1539" s="83"/>
      <c r="AG1539" s="84"/>
      <c r="AH1539" s="166"/>
    </row>
    <row r="1540" spans="1:34" ht="6" customHeight="1" thickBot="1">
      <c r="A1540" s="249"/>
      <c r="B1540" s="294"/>
      <c r="C1540" s="297"/>
      <c r="D1540" s="300"/>
      <c r="E1540" s="251"/>
      <c r="F1540" s="254"/>
      <c r="G1540" s="254"/>
      <c r="H1540" s="257"/>
      <c r="I1540" s="294"/>
      <c r="J1540" s="297"/>
      <c r="K1540" s="300"/>
      <c r="L1540" s="259" t="str">
        <f>IF(OR(VLOOKUP(A1536,入力シート❷!A:I,5,FALSE)="",VLOOKUP(A1536,入力シート❷!A:I,6,FALSE)=""),"入力シート❷に入力してください",VLOOKUP(A1536,入力シート❷!A:I,5,FALSE)&amp;"　"&amp;VLOOKUP(A1536,入力シート❷!A:I,6,FALSE))</f>
        <v>入力シート❷に入力してください</v>
      </c>
      <c r="M1540" s="260"/>
      <c r="N1540" s="260"/>
      <c r="O1540" s="261"/>
      <c r="P1540" s="107"/>
      <c r="Q1540" s="107"/>
      <c r="R1540" s="107"/>
      <c r="S1540" s="107"/>
      <c r="T1540" s="107"/>
      <c r="U1540" s="107"/>
      <c r="V1540" s="136" t="s">
        <v>9</v>
      </c>
      <c r="W1540" s="128" t="str">
        <f>IF(VLOOKUP(A1536,入力シート❷!A:U,20,FALSE)="","",VLOOKUP(A1536,入力シート❷!A:U,20,FALSE))</f>
        <v/>
      </c>
      <c r="X1540" s="75"/>
      <c r="Y1540" s="67"/>
      <c r="Z1540" s="67"/>
      <c r="AA1540" s="67"/>
      <c r="AB1540" s="67"/>
      <c r="AC1540" s="78"/>
      <c r="AD1540" s="83"/>
      <c r="AE1540" s="83"/>
      <c r="AF1540" s="83"/>
      <c r="AG1540" s="84"/>
      <c r="AH1540" s="167" t="s">
        <v>15</v>
      </c>
    </row>
    <row r="1541" spans="1:34" ht="6" customHeight="1" thickBot="1">
      <c r="A1541" s="249"/>
      <c r="B1541" s="294"/>
      <c r="C1541" s="297"/>
      <c r="D1541" s="300"/>
      <c r="E1541" s="251"/>
      <c r="F1541" s="254"/>
      <c r="G1541" s="254"/>
      <c r="H1541" s="257"/>
      <c r="I1541" s="294"/>
      <c r="J1541" s="297"/>
      <c r="K1541" s="300"/>
      <c r="L1541" s="262"/>
      <c r="M1541" s="263"/>
      <c r="N1541" s="263"/>
      <c r="O1541" s="264"/>
      <c r="P1541" s="113"/>
      <c r="Q1541" s="113"/>
      <c r="R1541" s="113"/>
      <c r="S1541" s="113"/>
      <c r="T1541" s="113"/>
      <c r="U1541" s="113"/>
      <c r="V1541" s="124"/>
      <c r="W1541" s="121"/>
      <c r="X1541" s="75"/>
      <c r="Y1541" s="67"/>
      <c r="Z1541" s="67"/>
      <c r="AA1541" s="67"/>
      <c r="AB1541" s="67"/>
      <c r="AC1541" s="78"/>
      <c r="AD1541" s="83"/>
      <c r="AE1541" s="83"/>
      <c r="AF1541" s="83"/>
      <c r="AG1541" s="84"/>
      <c r="AH1541" s="165"/>
    </row>
    <row r="1542" spans="1:34" ht="6" customHeight="1" thickBot="1">
      <c r="A1542" s="249"/>
      <c r="B1542" s="294"/>
      <c r="C1542" s="297"/>
      <c r="D1542" s="300"/>
      <c r="E1542" s="251"/>
      <c r="F1542" s="254"/>
      <c r="G1542" s="254"/>
      <c r="H1542" s="257"/>
      <c r="I1542" s="294"/>
      <c r="J1542" s="297"/>
      <c r="K1542" s="300"/>
      <c r="L1542" s="262"/>
      <c r="M1542" s="263"/>
      <c r="N1542" s="263"/>
      <c r="O1542" s="264"/>
      <c r="P1542" s="114" t="s">
        <v>4</v>
      </c>
      <c r="Q1542" s="114" t="s">
        <v>5</v>
      </c>
      <c r="R1542" s="114" t="s">
        <v>11</v>
      </c>
      <c r="S1542" s="114" t="s">
        <v>12</v>
      </c>
      <c r="T1542" s="126" t="s">
        <v>15</v>
      </c>
      <c r="U1542" s="16"/>
      <c r="V1542" s="124"/>
      <c r="W1542" s="121"/>
      <c r="X1542" s="75" t="str">
        <f>IF(VLOOKUP(A1536,入力シート❷!A:AF,28,FALSE)="","",VLOOKUP(A1536,入力シート❷!A:AF,28,FALSE))</f>
        <v/>
      </c>
      <c r="Y1542" s="67" t="str">
        <f>IF(VLOOKUP(A1536,入力シート❷!A:AF,29,FALSE)="","",VLOOKUP(A1536,入力シート❷!A:AF,29,FALSE))</f>
        <v/>
      </c>
      <c r="Z1542" s="67" t="str">
        <f>IF(VLOOKUP(A1536,入力シート❷!A:AF,30,FALSE)="","",VLOOKUP(A1536,入力シート❷!A:AF,30,FALSE))</f>
        <v/>
      </c>
      <c r="AA1542" s="67" t="str">
        <f>IF(VLOOKUP(A1536,入力シート❷!A:AF,31,FALSE)="","",VLOOKUP(A1536,入力シート❷!A:AF,31,FALSE))</f>
        <v/>
      </c>
      <c r="AB1542" s="67" t="str">
        <f>IF(VLOOKUP(A1536,入力シート❷!A:AF,32,FALSE)="","",VLOOKUP(A1536,入力シート❷!A:AF,32,FALSE))</f>
        <v/>
      </c>
      <c r="AC1542" s="69"/>
      <c r="AD1542" s="83"/>
      <c r="AE1542" s="83"/>
      <c r="AF1542" s="83"/>
      <c r="AG1542" s="84"/>
      <c r="AH1542" s="165"/>
    </row>
    <row r="1543" spans="1:34" ht="6" customHeight="1" thickBot="1">
      <c r="A1543" s="249"/>
      <c r="B1543" s="294"/>
      <c r="C1543" s="297"/>
      <c r="D1543" s="300"/>
      <c r="E1543" s="251"/>
      <c r="F1543" s="254"/>
      <c r="G1543" s="254"/>
      <c r="H1543" s="257"/>
      <c r="I1543" s="294"/>
      <c r="J1543" s="297"/>
      <c r="K1543" s="300"/>
      <c r="L1543" s="262"/>
      <c r="M1543" s="263"/>
      <c r="N1543" s="263"/>
      <c r="O1543" s="264"/>
      <c r="P1543" s="115"/>
      <c r="Q1543" s="115"/>
      <c r="R1543" s="115"/>
      <c r="S1543" s="115"/>
      <c r="T1543" s="127"/>
      <c r="U1543" s="17"/>
      <c r="V1543" s="137"/>
      <c r="W1543" s="129"/>
      <c r="X1543" s="75"/>
      <c r="Y1543" s="67"/>
      <c r="Z1543" s="67"/>
      <c r="AA1543" s="67"/>
      <c r="AB1543" s="67"/>
      <c r="AC1543" s="69"/>
      <c r="AD1543" s="83"/>
      <c r="AE1543" s="83"/>
      <c r="AF1543" s="83"/>
      <c r="AG1543" s="84"/>
      <c r="AH1543" s="166"/>
    </row>
    <row r="1544" spans="1:34" ht="6" customHeight="1" thickBot="1">
      <c r="A1544" s="249"/>
      <c r="B1544" s="294"/>
      <c r="C1544" s="297"/>
      <c r="D1544" s="300"/>
      <c r="E1544" s="251"/>
      <c r="F1544" s="254"/>
      <c r="G1544" s="254"/>
      <c r="H1544" s="257"/>
      <c r="I1544" s="294"/>
      <c r="J1544" s="297"/>
      <c r="K1544" s="300"/>
      <c r="L1544" s="262"/>
      <c r="M1544" s="263"/>
      <c r="N1544" s="263"/>
      <c r="O1544" s="264"/>
      <c r="P1544" s="107" t="str">
        <f>IF(VLOOKUP(A1536,入力シート❷!A:U,14,FALSE)="","",VLOOKUP(A1536,入力シート❷!A:U,14,FALSE))</f>
        <v/>
      </c>
      <c r="Q1544" s="107" t="str">
        <f>IF(VLOOKUP(A1536,入力シート❷!A:U,15,FALSE)="","",VLOOKUP(A1536,入力シート❷!A:U,15,FALSE))</f>
        <v/>
      </c>
      <c r="R1544" s="107" t="str">
        <f>IF(VLOOKUP(A1536,入力シート❷!A:U,16,FALSE)="","",VLOOKUP(A1536,入力シート❷!A:U,16,FALSE))</f>
        <v/>
      </c>
      <c r="S1544" s="107" t="str">
        <f>IF(VLOOKUP(A1536,入力シート❷!A:U,17,FALSE)="","",VLOOKUP(A1536,入力シート❷!A:U,17,FALSE))</f>
        <v/>
      </c>
      <c r="T1544" s="127"/>
      <c r="U1544" s="17"/>
      <c r="V1544" s="123" t="s">
        <v>10</v>
      </c>
      <c r="W1544" s="120" t="str">
        <f>IF(VLOOKUP(A1536,入力シート❷!A:U,21,FALSE)="","",VLOOKUP(A1536,入力シート❷!A:U,21,FALSE))</f>
        <v/>
      </c>
      <c r="X1544" s="75"/>
      <c r="Y1544" s="67"/>
      <c r="Z1544" s="67"/>
      <c r="AA1544" s="67"/>
      <c r="AB1544" s="67"/>
      <c r="AC1544" s="69"/>
      <c r="AD1544" s="83"/>
      <c r="AE1544" s="83"/>
      <c r="AF1544" s="83"/>
      <c r="AG1544" s="84"/>
      <c r="AH1544" s="167" t="s">
        <v>15</v>
      </c>
    </row>
    <row r="1545" spans="1:34" ht="6" customHeight="1" thickBot="1">
      <c r="A1545" s="249"/>
      <c r="B1545" s="294"/>
      <c r="C1545" s="297"/>
      <c r="D1545" s="300"/>
      <c r="E1545" s="251"/>
      <c r="F1545" s="254"/>
      <c r="G1545" s="254"/>
      <c r="H1545" s="257"/>
      <c r="I1545" s="294"/>
      <c r="J1545" s="297"/>
      <c r="K1545" s="300"/>
      <c r="L1545" s="262"/>
      <c r="M1545" s="263"/>
      <c r="N1545" s="263"/>
      <c r="O1545" s="264"/>
      <c r="P1545" s="107"/>
      <c r="Q1545" s="107"/>
      <c r="R1545" s="107"/>
      <c r="S1545" s="107"/>
      <c r="T1545" s="111" t="str">
        <f>VLOOKUP(A1536,■■■!A:BN,66)</f>
        <v/>
      </c>
      <c r="U1545" s="118">
        <f>VLOOKUP(A1536,■■■!A:BA,53)</f>
        <v>0</v>
      </c>
      <c r="V1545" s="124"/>
      <c r="W1545" s="121"/>
      <c r="X1545" s="75"/>
      <c r="Y1545" s="67"/>
      <c r="Z1545" s="67"/>
      <c r="AA1545" s="67"/>
      <c r="AB1545" s="67"/>
      <c r="AC1545" s="69"/>
      <c r="AD1545" s="83"/>
      <c r="AE1545" s="83"/>
      <c r="AF1545" s="83"/>
      <c r="AG1545" s="84"/>
      <c r="AH1545" s="165"/>
    </row>
    <row r="1546" spans="1:34" ht="6" customHeight="1" thickBot="1">
      <c r="A1546" s="249"/>
      <c r="B1546" s="294"/>
      <c r="C1546" s="297"/>
      <c r="D1546" s="300"/>
      <c r="E1546" s="251"/>
      <c r="F1546" s="254"/>
      <c r="G1546" s="254"/>
      <c r="H1546" s="257"/>
      <c r="I1546" s="294"/>
      <c r="J1546" s="297"/>
      <c r="K1546" s="300"/>
      <c r="L1546" s="262"/>
      <c r="M1546" s="263"/>
      <c r="N1546" s="263"/>
      <c r="O1546" s="264"/>
      <c r="P1546" s="107"/>
      <c r="Q1546" s="107"/>
      <c r="R1546" s="107"/>
      <c r="S1546" s="107"/>
      <c r="T1546" s="111"/>
      <c r="U1546" s="118"/>
      <c r="V1546" s="124"/>
      <c r="W1546" s="121"/>
      <c r="X1546" s="75"/>
      <c r="Y1546" s="67"/>
      <c r="Z1546" s="67"/>
      <c r="AA1546" s="67"/>
      <c r="AB1546" s="67"/>
      <c r="AC1546" s="69"/>
      <c r="AD1546" s="83"/>
      <c r="AE1546" s="83"/>
      <c r="AF1546" s="83"/>
      <c r="AG1546" s="84"/>
      <c r="AH1546" s="165"/>
    </row>
    <row r="1547" spans="1:34" ht="6" customHeight="1" thickBot="1">
      <c r="A1547" s="249"/>
      <c r="B1547" s="295"/>
      <c r="C1547" s="298"/>
      <c r="D1547" s="301"/>
      <c r="E1547" s="252"/>
      <c r="F1547" s="255"/>
      <c r="G1547" s="255"/>
      <c r="H1547" s="258"/>
      <c r="I1547" s="295"/>
      <c r="J1547" s="298"/>
      <c r="K1547" s="301"/>
      <c r="L1547" s="265"/>
      <c r="M1547" s="266"/>
      <c r="N1547" s="266"/>
      <c r="O1547" s="267"/>
      <c r="P1547" s="108"/>
      <c r="Q1547" s="108"/>
      <c r="R1547" s="108"/>
      <c r="S1547" s="108"/>
      <c r="T1547" s="112"/>
      <c r="U1547" s="119"/>
      <c r="V1547" s="125"/>
      <c r="W1547" s="122"/>
      <c r="X1547" s="76"/>
      <c r="Y1547" s="68"/>
      <c r="Z1547" s="68"/>
      <c r="AA1547" s="68"/>
      <c r="AB1547" s="68"/>
      <c r="AC1547" s="70"/>
      <c r="AD1547" s="85"/>
      <c r="AE1547" s="85"/>
      <c r="AF1547" s="85"/>
      <c r="AG1547" s="86"/>
      <c r="AH1547" s="168"/>
    </row>
    <row r="1548" spans="1:34" ht="6" customHeight="1" thickBot="1">
      <c r="A1548" s="249">
        <v>84</v>
      </c>
      <c r="B1548" s="293" t="str">
        <f>IF(VLOOKUP(A1548,入力シート❷!A:B,2,FALSE)="ハイパーコース","ハイパー","")</f>
        <v/>
      </c>
      <c r="C1548" s="296" t="str">
        <f>IF(VLOOKUP(A1548,入力シート❷!A:B,2,FALSE)="アドバンストコース","アドバンスト","")</f>
        <v/>
      </c>
      <c r="D1548" s="299" t="str">
        <f>IF(VLOOKUP(A1548,入力シート❷!A:B,2,FALSE)="アグレッシブコース","アグレッシブ","")</f>
        <v/>
      </c>
      <c r="E1548" s="250" t="str">
        <f>IF(VLOOKUP(A1548,入力シート❷!A:C,3,FALSE)="A推薦(単願)","A推薦","")</f>
        <v/>
      </c>
      <c r="F1548" s="253" t="str">
        <f>IF(VLOOKUP(A1548,入力シート❷!A:C,3,FALSE)="B推薦(併願)","B推薦","")</f>
        <v/>
      </c>
      <c r="G1548" s="253" t="str">
        <f>IF(VLOOKUP(A1548,入力シート❷!A:C,3,FALSE)="C推薦(第一志望)","C推薦","")</f>
        <v/>
      </c>
      <c r="H1548" s="256" t="str">
        <f>IF(VLOOKUP(A1548,入力シート❷!A:C,3,FALSE)="併願優遇","併願優遇","")</f>
        <v/>
      </c>
      <c r="I1548" s="293" t="str">
        <f>IF(VLOOKUP(A1548,入力シート❷!A:D,4,FALSE)="学業特待Ⅰ","学業特待Ⅰ","")</f>
        <v/>
      </c>
      <c r="J1548" s="296" t="str">
        <f>IF(VLOOKUP(A1548,入力シート❷!A:D,4,FALSE)="学業特待Ⅱ","学業特待Ⅱ","")</f>
        <v/>
      </c>
      <c r="K1548" s="299" t="str">
        <f>IF(VLOOKUP(A1548,入力シート❷!A:D,4,FALSE)="学業特待Ⅲ","学業特待Ⅲ","")</f>
        <v/>
      </c>
      <c r="L1548" s="277" t="str">
        <f>IF(OR(VLOOKUP(A1548,入力シート❷!A:I,7,FALSE)="",VLOOKUP(A1548,入力シート❷!A:I,8,FALSE)=""),"入力シート❷に入力してください",VLOOKUP(A1548,入力シート❷!A:I,7,FALSE)&amp;"　"&amp;VLOOKUP(A1548,入力シート❷!A:I,8,FALSE))</f>
        <v>入力シート❷に入力してください</v>
      </c>
      <c r="M1548" s="278"/>
      <c r="N1548" s="268" t="str">
        <f>IF(VLOOKUP(A1548,入力シート❷!A:I,9,FALSE)="","",IF(VLOOKUP(A1548,入力シート❷!A:I,9,FALSE)="女","",VLOOKUP(A1548,入力シート❷!A:I,9,FALSE)))</f>
        <v/>
      </c>
      <c r="O1548" s="271" t="str">
        <f>IF(VLOOKUP(A1548,入力シート❷!A:I,9,FALSE)="","",IF(VLOOKUP(A1548,入力シート❷!A:I,9,FALSE)="男","",VLOOKUP(A1548,入力シート❷!A:I,9,FALSE)))</f>
        <v/>
      </c>
      <c r="P1548" s="159" t="s">
        <v>0</v>
      </c>
      <c r="Q1548" s="159" t="s">
        <v>1</v>
      </c>
      <c r="R1548" s="159" t="s">
        <v>2</v>
      </c>
      <c r="S1548" s="159" t="s">
        <v>3</v>
      </c>
      <c r="T1548" s="159" t="s">
        <v>6</v>
      </c>
      <c r="U1548" s="159" t="s">
        <v>7</v>
      </c>
      <c r="V1548" s="153" t="s">
        <v>8</v>
      </c>
      <c r="W1548" s="138" t="str">
        <f>IF(VLOOKUP(A1548,入力シート❷!A:U,19,FALSE)="","",VLOOKUP(A1548,入力シート❷!A:U,19,FALSE))</f>
        <v/>
      </c>
      <c r="X1548" s="87" t="str">
        <f>IF(VLOOKUP(A1548,入力シート❷!A:AF,22,FALSE)="","",VLOOKUP(A1548,入力シート❷!A:AF,22,FALSE))</f>
        <v/>
      </c>
      <c r="Y1548" s="66" t="str">
        <f>IF(VLOOKUP(A1548,入力シート❷!A:AF,23,FALSE)="","",VLOOKUP(A1548,入力シート❷!A:AF,23,FALSE))</f>
        <v/>
      </c>
      <c r="Z1548" s="66" t="str">
        <f>IF(VLOOKUP(A1548,入力シート❷!A:AF,24,FALSE)="","",VLOOKUP(A1548,入力シート❷!A:AF,24,FALSE))</f>
        <v/>
      </c>
      <c r="AA1548" s="66" t="str">
        <f>IF(VLOOKUP(A1548,入力シート❷!A:AF,25,FALSE)="","",VLOOKUP(A1548,入力シート❷!A:AF,25,FALSE))</f>
        <v/>
      </c>
      <c r="AB1548" s="66" t="str">
        <f>IF(VLOOKUP(A1548,入力シート❷!A:AF,26,FALSE)="","",VLOOKUP(A1548,入力シート❷!A:AF,26,FALSE))</f>
        <v/>
      </c>
      <c r="AC1548" s="77" t="str">
        <f>IF(VLOOKUP(A1548,入力シート❷!A:AF,27,FALSE)="","",VLOOKUP(A1548,入力シート❷!A:AF,27,FALSE))</f>
        <v/>
      </c>
      <c r="AD1548" s="81" t="str">
        <f>IF(VLOOKUP(A1548,入力シート❷!A:AG,33,FALSE)="","必要な場合、入力シート❷に入力してください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必要な場合、入力シート❷に入力してください",VLOOKUP(A1548,入力シート❷!A:AG,33,FALSE))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48" s="81"/>
      <c r="AF1548" s="81"/>
      <c r="AG1548" s="82"/>
      <c r="AH1548" s="164" t="s">
        <v>15</v>
      </c>
    </row>
    <row r="1549" spans="1:34" ht="6" customHeight="1" thickBot="1">
      <c r="A1549" s="249"/>
      <c r="B1549" s="294"/>
      <c r="C1549" s="297"/>
      <c r="D1549" s="300"/>
      <c r="E1549" s="251"/>
      <c r="F1549" s="254"/>
      <c r="G1549" s="254"/>
      <c r="H1549" s="257"/>
      <c r="I1549" s="294"/>
      <c r="J1549" s="297"/>
      <c r="K1549" s="300"/>
      <c r="L1549" s="279"/>
      <c r="M1549" s="280"/>
      <c r="N1549" s="269"/>
      <c r="O1549" s="272"/>
      <c r="P1549" s="115"/>
      <c r="Q1549" s="115"/>
      <c r="R1549" s="115"/>
      <c r="S1549" s="115"/>
      <c r="T1549" s="115"/>
      <c r="U1549" s="115"/>
      <c r="V1549" s="124"/>
      <c r="W1549" s="121"/>
      <c r="X1549" s="75"/>
      <c r="Y1549" s="67"/>
      <c r="Z1549" s="67"/>
      <c r="AA1549" s="67"/>
      <c r="AB1549" s="67"/>
      <c r="AC1549" s="78"/>
      <c r="AD1549" s="83"/>
      <c r="AE1549" s="83"/>
      <c r="AF1549" s="83"/>
      <c r="AG1549" s="84"/>
      <c r="AH1549" s="165"/>
    </row>
    <row r="1550" spans="1:34" ht="6" customHeight="1" thickBot="1">
      <c r="A1550" s="249"/>
      <c r="B1550" s="294"/>
      <c r="C1550" s="297"/>
      <c r="D1550" s="300"/>
      <c r="E1550" s="251"/>
      <c r="F1550" s="254"/>
      <c r="G1550" s="254"/>
      <c r="H1550" s="257"/>
      <c r="I1550" s="294"/>
      <c r="J1550" s="297"/>
      <c r="K1550" s="300"/>
      <c r="L1550" s="279"/>
      <c r="M1550" s="280"/>
      <c r="N1550" s="269"/>
      <c r="O1550" s="272"/>
      <c r="P1550" s="107" t="str">
        <f>IF(VLOOKUP(A1548,入力シート❷!A:U,10,FALSE)="","",VLOOKUP(A1548,入力シート❷!A:U,10,FALSE))</f>
        <v/>
      </c>
      <c r="Q1550" s="107" t="str">
        <f>IF(VLOOKUP(A1548,入力シート❷!A:U,11,FALSE)="","",VLOOKUP(A1548,入力シート❷!A:U,11,FALSE))</f>
        <v/>
      </c>
      <c r="R1550" s="107" t="str">
        <f>IF(VLOOKUP(A1548,入力シート❷!A:U,12,FALSE)="","",VLOOKUP(A1548,入力シート❷!A:U,12,FALSE))</f>
        <v/>
      </c>
      <c r="S1550" s="107" t="str">
        <f>IF(VLOOKUP(A1548,入力シート❷!A:U,13,FALSE)="","",VLOOKUP(A1548,入力シート❷!A:U,13,FALSE))</f>
        <v/>
      </c>
      <c r="T1550" s="107" t="str">
        <f>IF(VLOOKUP(A1548,入力シート❷!A:U,18,FALSE)="","",VLOOKUP(A1548,入力シート❷!A:U,18,FALSE))</f>
        <v/>
      </c>
      <c r="U1550" s="107" t="str">
        <f>IF(SUM(P1550:T1550)=0,"",SUM(P1550:T1550))</f>
        <v/>
      </c>
      <c r="V1550" s="124"/>
      <c r="W1550" s="121"/>
      <c r="X1550" s="75"/>
      <c r="Y1550" s="67"/>
      <c r="Z1550" s="67"/>
      <c r="AA1550" s="67"/>
      <c r="AB1550" s="67"/>
      <c r="AC1550" s="78"/>
      <c r="AD1550" s="83"/>
      <c r="AE1550" s="83"/>
      <c r="AF1550" s="83"/>
      <c r="AG1550" s="84"/>
      <c r="AH1550" s="165"/>
    </row>
    <row r="1551" spans="1:34" ht="6" customHeight="1" thickBot="1">
      <c r="A1551" s="249"/>
      <c r="B1551" s="294"/>
      <c r="C1551" s="297"/>
      <c r="D1551" s="300"/>
      <c r="E1551" s="251"/>
      <c r="F1551" s="254"/>
      <c r="G1551" s="254"/>
      <c r="H1551" s="257"/>
      <c r="I1551" s="294"/>
      <c r="J1551" s="297"/>
      <c r="K1551" s="300"/>
      <c r="L1551" s="281"/>
      <c r="M1551" s="282"/>
      <c r="N1551" s="270"/>
      <c r="O1551" s="273"/>
      <c r="P1551" s="107"/>
      <c r="Q1551" s="107"/>
      <c r="R1551" s="107"/>
      <c r="S1551" s="107"/>
      <c r="T1551" s="107"/>
      <c r="U1551" s="107"/>
      <c r="V1551" s="154"/>
      <c r="W1551" s="139"/>
      <c r="X1551" s="75"/>
      <c r="Y1551" s="67"/>
      <c r="Z1551" s="67"/>
      <c r="AA1551" s="67"/>
      <c r="AB1551" s="67"/>
      <c r="AC1551" s="78"/>
      <c r="AD1551" s="83"/>
      <c r="AE1551" s="83"/>
      <c r="AF1551" s="83"/>
      <c r="AG1551" s="84"/>
      <c r="AH1551" s="166"/>
    </row>
    <row r="1552" spans="1:34" ht="6" customHeight="1" thickBot="1">
      <c r="A1552" s="249"/>
      <c r="B1552" s="294"/>
      <c r="C1552" s="297"/>
      <c r="D1552" s="300"/>
      <c r="E1552" s="251"/>
      <c r="F1552" s="254"/>
      <c r="G1552" s="254"/>
      <c r="H1552" s="257"/>
      <c r="I1552" s="294"/>
      <c r="J1552" s="297"/>
      <c r="K1552" s="300"/>
      <c r="L1552" s="259" t="str">
        <f>IF(OR(VLOOKUP(A1548,入力シート❷!A:I,5,FALSE)="",VLOOKUP(A1548,入力シート❷!A:I,6,FALSE)=""),"入力シート❷に入力してください",VLOOKUP(A1548,入力シート❷!A:I,5,FALSE)&amp;"　"&amp;VLOOKUP(A1548,入力シート❷!A:I,6,FALSE))</f>
        <v>入力シート❷に入力してください</v>
      </c>
      <c r="M1552" s="260"/>
      <c r="N1552" s="260"/>
      <c r="O1552" s="261"/>
      <c r="P1552" s="107"/>
      <c r="Q1552" s="107"/>
      <c r="R1552" s="107"/>
      <c r="S1552" s="107"/>
      <c r="T1552" s="107"/>
      <c r="U1552" s="107"/>
      <c r="V1552" s="136" t="s">
        <v>9</v>
      </c>
      <c r="W1552" s="128" t="str">
        <f>IF(VLOOKUP(A1548,入力シート❷!A:U,20,FALSE)="","",VLOOKUP(A1548,入力シート❷!A:U,20,FALSE))</f>
        <v/>
      </c>
      <c r="X1552" s="75"/>
      <c r="Y1552" s="67"/>
      <c r="Z1552" s="67"/>
      <c r="AA1552" s="67"/>
      <c r="AB1552" s="67"/>
      <c r="AC1552" s="78"/>
      <c r="AD1552" s="83"/>
      <c r="AE1552" s="83"/>
      <c r="AF1552" s="83"/>
      <c r="AG1552" s="84"/>
      <c r="AH1552" s="167" t="s">
        <v>15</v>
      </c>
    </row>
    <row r="1553" spans="1:34" ht="6" customHeight="1" thickBot="1">
      <c r="A1553" s="249"/>
      <c r="B1553" s="294"/>
      <c r="C1553" s="297"/>
      <c r="D1553" s="300"/>
      <c r="E1553" s="251"/>
      <c r="F1553" s="254"/>
      <c r="G1553" s="254"/>
      <c r="H1553" s="257"/>
      <c r="I1553" s="294"/>
      <c r="J1553" s="297"/>
      <c r="K1553" s="300"/>
      <c r="L1553" s="262"/>
      <c r="M1553" s="263"/>
      <c r="N1553" s="263"/>
      <c r="O1553" s="264"/>
      <c r="P1553" s="113"/>
      <c r="Q1553" s="113"/>
      <c r="R1553" s="113"/>
      <c r="S1553" s="113"/>
      <c r="T1553" s="113"/>
      <c r="U1553" s="113"/>
      <c r="V1553" s="124"/>
      <c r="W1553" s="121"/>
      <c r="X1553" s="75"/>
      <c r="Y1553" s="67"/>
      <c r="Z1553" s="67"/>
      <c r="AA1553" s="67"/>
      <c r="AB1553" s="67"/>
      <c r="AC1553" s="78"/>
      <c r="AD1553" s="83"/>
      <c r="AE1553" s="83"/>
      <c r="AF1553" s="83"/>
      <c r="AG1553" s="84"/>
      <c r="AH1553" s="165"/>
    </row>
    <row r="1554" spans="1:34" ht="6" customHeight="1" thickBot="1">
      <c r="A1554" s="249"/>
      <c r="B1554" s="294"/>
      <c r="C1554" s="297"/>
      <c r="D1554" s="300"/>
      <c r="E1554" s="251"/>
      <c r="F1554" s="254"/>
      <c r="G1554" s="254"/>
      <c r="H1554" s="257"/>
      <c r="I1554" s="294"/>
      <c r="J1554" s="297"/>
      <c r="K1554" s="300"/>
      <c r="L1554" s="262"/>
      <c r="M1554" s="263"/>
      <c r="N1554" s="263"/>
      <c r="O1554" s="264"/>
      <c r="P1554" s="114" t="s">
        <v>4</v>
      </c>
      <c r="Q1554" s="114" t="s">
        <v>5</v>
      </c>
      <c r="R1554" s="114" t="s">
        <v>11</v>
      </c>
      <c r="S1554" s="114" t="s">
        <v>12</v>
      </c>
      <c r="T1554" s="126" t="s">
        <v>15</v>
      </c>
      <c r="U1554" s="16"/>
      <c r="V1554" s="124"/>
      <c r="W1554" s="121"/>
      <c r="X1554" s="75" t="str">
        <f>IF(VLOOKUP(A1548,入力シート❷!A:AF,28,FALSE)="","",VLOOKUP(A1548,入力シート❷!A:AF,28,FALSE))</f>
        <v/>
      </c>
      <c r="Y1554" s="67" t="str">
        <f>IF(VLOOKUP(A1548,入力シート❷!A:AF,29,FALSE)="","",VLOOKUP(A1548,入力シート❷!A:AF,29,FALSE))</f>
        <v/>
      </c>
      <c r="Z1554" s="67" t="str">
        <f>IF(VLOOKUP(A1548,入力シート❷!A:AF,30,FALSE)="","",VLOOKUP(A1548,入力シート❷!A:AF,30,FALSE))</f>
        <v/>
      </c>
      <c r="AA1554" s="67" t="str">
        <f>IF(VLOOKUP(A1548,入力シート❷!A:AF,31,FALSE)="","",VLOOKUP(A1548,入力シート❷!A:AF,31,FALSE))</f>
        <v/>
      </c>
      <c r="AB1554" s="67" t="str">
        <f>IF(VLOOKUP(A1548,入力シート❷!A:AF,32,FALSE)="","",VLOOKUP(A1548,入力シート❷!A:AF,32,FALSE))</f>
        <v/>
      </c>
      <c r="AC1554" s="69"/>
      <c r="AD1554" s="83"/>
      <c r="AE1554" s="83"/>
      <c r="AF1554" s="83"/>
      <c r="AG1554" s="84"/>
      <c r="AH1554" s="165"/>
    </row>
    <row r="1555" spans="1:34" ht="6" customHeight="1" thickBot="1">
      <c r="A1555" s="249"/>
      <c r="B1555" s="294"/>
      <c r="C1555" s="297"/>
      <c r="D1555" s="300"/>
      <c r="E1555" s="251"/>
      <c r="F1555" s="254"/>
      <c r="G1555" s="254"/>
      <c r="H1555" s="257"/>
      <c r="I1555" s="294"/>
      <c r="J1555" s="297"/>
      <c r="K1555" s="300"/>
      <c r="L1555" s="262"/>
      <c r="M1555" s="263"/>
      <c r="N1555" s="263"/>
      <c r="O1555" s="264"/>
      <c r="P1555" s="115"/>
      <c r="Q1555" s="115"/>
      <c r="R1555" s="115"/>
      <c r="S1555" s="115"/>
      <c r="T1555" s="127"/>
      <c r="U1555" s="17"/>
      <c r="V1555" s="137"/>
      <c r="W1555" s="129"/>
      <c r="X1555" s="75"/>
      <c r="Y1555" s="67"/>
      <c r="Z1555" s="67"/>
      <c r="AA1555" s="67"/>
      <c r="AB1555" s="67"/>
      <c r="AC1555" s="69"/>
      <c r="AD1555" s="83"/>
      <c r="AE1555" s="83"/>
      <c r="AF1555" s="83"/>
      <c r="AG1555" s="84"/>
      <c r="AH1555" s="166"/>
    </row>
    <row r="1556" spans="1:34" ht="6" customHeight="1" thickBot="1">
      <c r="A1556" s="249"/>
      <c r="B1556" s="294"/>
      <c r="C1556" s="297"/>
      <c r="D1556" s="300"/>
      <c r="E1556" s="251"/>
      <c r="F1556" s="254"/>
      <c r="G1556" s="254"/>
      <c r="H1556" s="257"/>
      <c r="I1556" s="294"/>
      <c r="J1556" s="297"/>
      <c r="K1556" s="300"/>
      <c r="L1556" s="262"/>
      <c r="M1556" s="263"/>
      <c r="N1556" s="263"/>
      <c r="O1556" s="264"/>
      <c r="P1556" s="107" t="str">
        <f>IF(VLOOKUP(A1548,入力シート❷!A:U,14,FALSE)="","",VLOOKUP(A1548,入力シート❷!A:U,14,FALSE))</f>
        <v/>
      </c>
      <c r="Q1556" s="107" t="str">
        <f>IF(VLOOKUP(A1548,入力シート❷!A:U,15,FALSE)="","",VLOOKUP(A1548,入力シート❷!A:U,15,FALSE))</f>
        <v/>
      </c>
      <c r="R1556" s="107" t="str">
        <f>IF(VLOOKUP(A1548,入力シート❷!A:U,16,FALSE)="","",VLOOKUP(A1548,入力シート❷!A:U,16,FALSE))</f>
        <v/>
      </c>
      <c r="S1556" s="107" t="str">
        <f>IF(VLOOKUP(A1548,入力シート❷!A:U,17,FALSE)="","",VLOOKUP(A1548,入力シート❷!A:U,17,FALSE))</f>
        <v/>
      </c>
      <c r="T1556" s="127"/>
      <c r="U1556" s="17"/>
      <c r="V1556" s="123" t="s">
        <v>10</v>
      </c>
      <c r="W1556" s="120" t="str">
        <f>IF(VLOOKUP(A1548,入力シート❷!A:U,21,FALSE)="","",VLOOKUP(A1548,入力シート❷!A:U,21,FALSE))</f>
        <v/>
      </c>
      <c r="X1556" s="75"/>
      <c r="Y1556" s="67"/>
      <c r="Z1556" s="67"/>
      <c r="AA1556" s="67"/>
      <c r="AB1556" s="67"/>
      <c r="AC1556" s="69"/>
      <c r="AD1556" s="83"/>
      <c r="AE1556" s="83"/>
      <c r="AF1556" s="83"/>
      <c r="AG1556" s="84"/>
      <c r="AH1556" s="167" t="s">
        <v>15</v>
      </c>
    </row>
    <row r="1557" spans="1:34" ht="6" customHeight="1" thickBot="1">
      <c r="A1557" s="249"/>
      <c r="B1557" s="294"/>
      <c r="C1557" s="297"/>
      <c r="D1557" s="300"/>
      <c r="E1557" s="251"/>
      <c r="F1557" s="254"/>
      <c r="G1557" s="254"/>
      <c r="H1557" s="257"/>
      <c r="I1557" s="294"/>
      <c r="J1557" s="297"/>
      <c r="K1557" s="300"/>
      <c r="L1557" s="262"/>
      <c r="M1557" s="263"/>
      <c r="N1557" s="263"/>
      <c r="O1557" s="264"/>
      <c r="P1557" s="107"/>
      <c r="Q1557" s="107"/>
      <c r="R1557" s="107"/>
      <c r="S1557" s="107"/>
      <c r="T1557" s="111" t="str">
        <f>VLOOKUP(A1548,■■■!A:BN,66)</f>
        <v/>
      </c>
      <c r="U1557" s="118">
        <f>VLOOKUP(A1548,■■■!A:BA,53)</f>
        <v>0</v>
      </c>
      <c r="V1557" s="124"/>
      <c r="W1557" s="121"/>
      <c r="X1557" s="75"/>
      <c r="Y1557" s="67"/>
      <c r="Z1557" s="67"/>
      <c r="AA1557" s="67"/>
      <c r="AB1557" s="67"/>
      <c r="AC1557" s="69"/>
      <c r="AD1557" s="83"/>
      <c r="AE1557" s="83"/>
      <c r="AF1557" s="83"/>
      <c r="AG1557" s="84"/>
      <c r="AH1557" s="165"/>
    </row>
    <row r="1558" spans="1:34" ht="6" customHeight="1" thickBot="1">
      <c r="A1558" s="249"/>
      <c r="B1558" s="294"/>
      <c r="C1558" s="297"/>
      <c r="D1558" s="300"/>
      <c r="E1558" s="251"/>
      <c r="F1558" s="254"/>
      <c r="G1558" s="254"/>
      <c r="H1558" s="257"/>
      <c r="I1558" s="294"/>
      <c r="J1558" s="297"/>
      <c r="K1558" s="300"/>
      <c r="L1558" s="262"/>
      <c r="M1558" s="263"/>
      <c r="N1558" s="263"/>
      <c r="O1558" s="264"/>
      <c r="P1558" s="107"/>
      <c r="Q1558" s="107"/>
      <c r="R1558" s="107"/>
      <c r="S1558" s="107"/>
      <c r="T1558" s="111"/>
      <c r="U1558" s="118"/>
      <c r="V1558" s="124"/>
      <c r="W1558" s="121"/>
      <c r="X1558" s="75"/>
      <c r="Y1558" s="67"/>
      <c r="Z1558" s="67"/>
      <c r="AA1558" s="67"/>
      <c r="AB1558" s="67"/>
      <c r="AC1558" s="69"/>
      <c r="AD1558" s="83"/>
      <c r="AE1558" s="83"/>
      <c r="AF1558" s="83"/>
      <c r="AG1558" s="84"/>
      <c r="AH1558" s="165"/>
    </row>
    <row r="1559" spans="1:34" ht="6" customHeight="1" thickBot="1">
      <c r="A1559" s="249"/>
      <c r="B1559" s="295"/>
      <c r="C1559" s="298"/>
      <c r="D1559" s="301"/>
      <c r="E1559" s="252"/>
      <c r="F1559" s="255"/>
      <c r="G1559" s="255"/>
      <c r="H1559" s="258"/>
      <c r="I1559" s="295"/>
      <c r="J1559" s="298"/>
      <c r="K1559" s="301"/>
      <c r="L1559" s="265"/>
      <c r="M1559" s="266"/>
      <c r="N1559" s="266"/>
      <c r="O1559" s="267"/>
      <c r="P1559" s="108"/>
      <c r="Q1559" s="108"/>
      <c r="R1559" s="108"/>
      <c r="S1559" s="108"/>
      <c r="T1559" s="112"/>
      <c r="U1559" s="119"/>
      <c r="V1559" s="125"/>
      <c r="W1559" s="122"/>
      <c r="X1559" s="76"/>
      <c r="Y1559" s="68"/>
      <c r="Z1559" s="68"/>
      <c r="AA1559" s="68"/>
      <c r="AB1559" s="68"/>
      <c r="AC1559" s="70"/>
      <c r="AD1559" s="85"/>
      <c r="AE1559" s="85"/>
      <c r="AF1559" s="85"/>
      <c r="AG1559" s="86"/>
      <c r="AH1559" s="168"/>
    </row>
    <row r="1560" spans="1:34" ht="6" customHeight="1" thickBot="1">
      <c r="A1560" s="249">
        <v>85</v>
      </c>
      <c r="B1560" s="293" t="str">
        <f>IF(VLOOKUP(A1560,入力シート❷!A:B,2,FALSE)="ハイパーコース","ハイパー","")</f>
        <v/>
      </c>
      <c r="C1560" s="296" t="str">
        <f>IF(VLOOKUP(A1560,入力シート❷!A:B,2,FALSE)="アドバンストコース","アドバンスト","")</f>
        <v/>
      </c>
      <c r="D1560" s="299" t="str">
        <f>IF(VLOOKUP(A1560,入力シート❷!A:B,2,FALSE)="アグレッシブコース","アグレッシブ","")</f>
        <v/>
      </c>
      <c r="E1560" s="250" t="str">
        <f>IF(VLOOKUP(A1560,入力シート❷!A:C,3,FALSE)="A推薦(単願)","A推薦","")</f>
        <v/>
      </c>
      <c r="F1560" s="253" t="str">
        <f>IF(VLOOKUP(A1560,入力シート❷!A:C,3,FALSE)="B推薦(併願)","B推薦","")</f>
        <v/>
      </c>
      <c r="G1560" s="253" t="str">
        <f>IF(VLOOKUP(A1560,入力シート❷!A:C,3,FALSE)="C推薦(第一志望)","C推薦","")</f>
        <v/>
      </c>
      <c r="H1560" s="256" t="str">
        <f>IF(VLOOKUP(A1560,入力シート❷!A:C,3,FALSE)="併願優遇","併願優遇","")</f>
        <v/>
      </c>
      <c r="I1560" s="293" t="str">
        <f>IF(VLOOKUP(A1560,入力シート❷!A:D,4,FALSE)="学業特待Ⅰ","学業特待Ⅰ","")</f>
        <v/>
      </c>
      <c r="J1560" s="296" t="str">
        <f>IF(VLOOKUP(A1560,入力シート❷!A:D,4,FALSE)="学業特待Ⅱ","学業特待Ⅱ","")</f>
        <v/>
      </c>
      <c r="K1560" s="299" t="str">
        <f>IF(VLOOKUP(A1560,入力シート❷!A:D,4,FALSE)="学業特待Ⅲ","学業特待Ⅲ","")</f>
        <v/>
      </c>
      <c r="L1560" s="277" t="str">
        <f>IF(OR(VLOOKUP(A1560,入力シート❷!A:I,7,FALSE)="",VLOOKUP(A1560,入力シート❷!A:I,8,FALSE)=""),"入力シート❷に入力してください",VLOOKUP(A1560,入力シート❷!A:I,7,FALSE)&amp;"　"&amp;VLOOKUP(A1560,入力シート❷!A:I,8,FALSE))</f>
        <v>入力シート❷に入力してください</v>
      </c>
      <c r="M1560" s="278"/>
      <c r="N1560" s="268" t="str">
        <f>IF(VLOOKUP(A1560,入力シート❷!A:I,9,FALSE)="","",IF(VLOOKUP(A1560,入力シート❷!A:I,9,FALSE)="女","",VLOOKUP(A1560,入力シート❷!A:I,9,FALSE)))</f>
        <v/>
      </c>
      <c r="O1560" s="271" t="str">
        <f>IF(VLOOKUP(A1560,入力シート❷!A:I,9,FALSE)="","",IF(VLOOKUP(A1560,入力シート❷!A:I,9,FALSE)="男","",VLOOKUP(A1560,入力シート❷!A:I,9,FALSE)))</f>
        <v/>
      </c>
      <c r="P1560" s="159" t="s">
        <v>0</v>
      </c>
      <c r="Q1560" s="159" t="s">
        <v>1</v>
      </c>
      <c r="R1560" s="159" t="s">
        <v>2</v>
      </c>
      <c r="S1560" s="159" t="s">
        <v>3</v>
      </c>
      <c r="T1560" s="159" t="s">
        <v>6</v>
      </c>
      <c r="U1560" s="159" t="s">
        <v>7</v>
      </c>
      <c r="V1560" s="153" t="s">
        <v>8</v>
      </c>
      <c r="W1560" s="138" t="str">
        <f>IF(VLOOKUP(A1560,入力シート❷!A:U,19,FALSE)="","",VLOOKUP(A1560,入力シート❷!A:U,19,FALSE))</f>
        <v/>
      </c>
      <c r="X1560" s="87" t="str">
        <f>IF(VLOOKUP(A1560,入力シート❷!A:AF,22,FALSE)="","",VLOOKUP(A1560,入力シート❷!A:AF,22,FALSE))</f>
        <v/>
      </c>
      <c r="Y1560" s="66" t="str">
        <f>IF(VLOOKUP(A1560,入力シート❷!A:AF,23,FALSE)="","",VLOOKUP(A1560,入力シート❷!A:AF,23,FALSE))</f>
        <v/>
      </c>
      <c r="Z1560" s="66" t="str">
        <f>IF(VLOOKUP(A1560,入力シート❷!A:AF,24,FALSE)="","",VLOOKUP(A1560,入力シート❷!A:AF,24,FALSE))</f>
        <v/>
      </c>
      <c r="AA1560" s="66" t="str">
        <f>IF(VLOOKUP(A1560,入力シート❷!A:AF,25,FALSE)="","",VLOOKUP(A1560,入力シート❷!A:AF,25,FALSE))</f>
        <v/>
      </c>
      <c r="AB1560" s="66" t="str">
        <f>IF(VLOOKUP(A1560,入力シート❷!A:AF,26,FALSE)="","",VLOOKUP(A1560,入力シート❷!A:AF,26,FALSE))</f>
        <v/>
      </c>
      <c r="AC1560" s="77" t="str">
        <f>IF(VLOOKUP(A1560,入力シート❷!A:AF,27,FALSE)="","",VLOOKUP(A1560,入力シート❷!A:AF,27,FALSE))</f>
        <v/>
      </c>
      <c r="AD1560" s="81" t="str">
        <f>IF(VLOOKUP(A1560,入力シート❷!A:AG,33,FALSE)="","必要な場合、入力シート❷に入力してください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必要な場合、入力シート❷に入力してください",VLOOKUP(A1560,入力シート❷!A:AG,33,FALSE))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560" s="81"/>
      <c r="AF1560" s="81"/>
      <c r="AG1560" s="82"/>
      <c r="AH1560" s="164" t="s">
        <v>15</v>
      </c>
    </row>
    <row r="1561" spans="1:34" ht="6" customHeight="1" thickBot="1">
      <c r="A1561" s="249"/>
      <c r="B1561" s="294"/>
      <c r="C1561" s="297"/>
      <c r="D1561" s="300"/>
      <c r="E1561" s="251"/>
      <c r="F1561" s="254"/>
      <c r="G1561" s="254"/>
      <c r="H1561" s="257"/>
      <c r="I1561" s="294"/>
      <c r="J1561" s="297"/>
      <c r="K1561" s="300"/>
      <c r="L1561" s="279"/>
      <c r="M1561" s="280"/>
      <c r="N1561" s="269"/>
      <c r="O1561" s="272"/>
      <c r="P1561" s="115"/>
      <c r="Q1561" s="115"/>
      <c r="R1561" s="115"/>
      <c r="S1561" s="115"/>
      <c r="T1561" s="115"/>
      <c r="U1561" s="115"/>
      <c r="V1561" s="124"/>
      <c r="W1561" s="121"/>
      <c r="X1561" s="75"/>
      <c r="Y1561" s="67"/>
      <c r="Z1561" s="67"/>
      <c r="AA1561" s="67"/>
      <c r="AB1561" s="67"/>
      <c r="AC1561" s="78"/>
      <c r="AD1561" s="83"/>
      <c r="AE1561" s="83"/>
      <c r="AF1561" s="83"/>
      <c r="AG1561" s="84"/>
      <c r="AH1561" s="165"/>
    </row>
    <row r="1562" spans="1:34" ht="6" customHeight="1" thickBot="1">
      <c r="A1562" s="249"/>
      <c r="B1562" s="294"/>
      <c r="C1562" s="297"/>
      <c r="D1562" s="300"/>
      <c r="E1562" s="251"/>
      <c r="F1562" s="254"/>
      <c r="G1562" s="254"/>
      <c r="H1562" s="257"/>
      <c r="I1562" s="294"/>
      <c r="J1562" s="297"/>
      <c r="K1562" s="300"/>
      <c r="L1562" s="279"/>
      <c r="M1562" s="280"/>
      <c r="N1562" s="269"/>
      <c r="O1562" s="272"/>
      <c r="P1562" s="107" t="str">
        <f>IF(VLOOKUP(A1560,入力シート❷!A:U,10,FALSE)="","",VLOOKUP(A1560,入力シート❷!A:U,10,FALSE))</f>
        <v/>
      </c>
      <c r="Q1562" s="107" t="str">
        <f>IF(VLOOKUP(A1560,入力シート❷!A:U,11,FALSE)="","",VLOOKUP(A1560,入力シート❷!A:U,11,FALSE))</f>
        <v/>
      </c>
      <c r="R1562" s="107" t="str">
        <f>IF(VLOOKUP(A1560,入力シート❷!A:U,12,FALSE)="","",VLOOKUP(A1560,入力シート❷!A:U,12,FALSE))</f>
        <v/>
      </c>
      <c r="S1562" s="107" t="str">
        <f>IF(VLOOKUP(A1560,入力シート❷!A:U,13,FALSE)="","",VLOOKUP(A1560,入力シート❷!A:U,13,FALSE))</f>
        <v/>
      </c>
      <c r="T1562" s="107" t="str">
        <f>IF(VLOOKUP(A1560,入力シート❷!A:U,18,FALSE)="","",VLOOKUP(A1560,入力シート❷!A:U,18,FALSE))</f>
        <v/>
      </c>
      <c r="U1562" s="107" t="str">
        <f>IF(SUM(P1562:T1562)=0,"",SUM(P1562:T1562))</f>
        <v/>
      </c>
      <c r="V1562" s="124"/>
      <c r="W1562" s="121"/>
      <c r="X1562" s="75"/>
      <c r="Y1562" s="67"/>
      <c r="Z1562" s="67"/>
      <c r="AA1562" s="67"/>
      <c r="AB1562" s="67"/>
      <c r="AC1562" s="78"/>
      <c r="AD1562" s="83"/>
      <c r="AE1562" s="83"/>
      <c r="AF1562" s="83"/>
      <c r="AG1562" s="84"/>
      <c r="AH1562" s="165"/>
    </row>
    <row r="1563" spans="1:34" ht="6" customHeight="1" thickBot="1">
      <c r="A1563" s="249"/>
      <c r="B1563" s="294"/>
      <c r="C1563" s="297"/>
      <c r="D1563" s="300"/>
      <c r="E1563" s="251"/>
      <c r="F1563" s="254"/>
      <c r="G1563" s="254"/>
      <c r="H1563" s="257"/>
      <c r="I1563" s="294"/>
      <c r="J1563" s="297"/>
      <c r="K1563" s="300"/>
      <c r="L1563" s="281"/>
      <c r="M1563" s="282"/>
      <c r="N1563" s="270"/>
      <c r="O1563" s="273"/>
      <c r="P1563" s="107"/>
      <c r="Q1563" s="107"/>
      <c r="R1563" s="107"/>
      <c r="S1563" s="107"/>
      <c r="T1563" s="107"/>
      <c r="U1563" s="107"/>
      <c r="V1563" s="154"/>
      <c r="W1563" s="139"/>
      <c r="X1563" s="75"/>
      <c r="Y1563" s="67"/>
      <c r="Z1563" s="67"/>
      <c r="AA1563" s="67"/>
      <c r="AB1563" s="67"/>
      <c r="AC1563" s="78"/>
      <c r="AD1563" s="83"/>
      <c r="AE1563" s="83"/>
      <c r="AF1563" s="83"/>
      <c r="AG1563" s="84"/>
      <c r="AH1563" s="166"/>
    </row>
    <row r="1564" spans="1:34" ht="6" customHeight="1" thickBot="1">
      <c r="A1564" s="249"/>
      <c r="B1564" s="294"/>
      <c r="C1564" s="297"/>
      <c r="D1564" s="300"/>
      <c r="E1564" s="251"/>
      <c r="F1564" s="254"/>
      <c r="G1564" s="254"/>
      <c r="H1564" s="257"/>
      <c r="I1564" s="294"/>
      <c r="J1564" s="297"/>
      <c r="K1564" s="300"/>
      <c r="L1564" s="259" t="str">
        <f>IF(OR(VLOOKUP(A1560,入力シート❷!A:I,5,FALSE)="",VLOOKUP(A1560,入力シート❷!A:I,6,FALSE)=""),"入力シート❷に入力してください",VLOOKUP(A1560,入力シート❷!A:I,5,FALSE)&amp;"　"&amp;VLOOKUP(A1560,入力シート❷!A:I,6,FALSE))</f>
        <v>入力シート❷に入力してください</v>
      </c>
      <c r="M1564" s="260"/>
      <c r="N1564" s="260"/>
      <c r="O1564" s="261"/>
      <c r="P1564" s="107"/>
      <c r="Q1564" s="107"/>
      <c r="R1564" s="107"/>
      <c r="S1564" s="107"/>
      <c r="T1564" s="107"/>
      <c r="U1564" s="107"/>
      <c r="V1564" s="136" t="s">
        <v>9</v>
      </c>
      <c r="W1564" s="128" t="str">
        <f>IF(VLOOKUP(A1560,入力シート❷!A:U,20,FALSE)="","",VLOOKUP(A1560,入力シート❷!A:U,20,FALSE))</f>
        <v/>
      </c>
      <c r="X1564" s="75"/>
      <c r="Y1564" s="67"/>
      <c r="Z1564" s="67"/>
      <c r="AA1564" s="67"/>
      <c r="AB1564" s="67"/>
      <c r="AC1564" s="78"/>
      <c r="AD1564" s="83"/>
      <c r="AE1564" s="83"/>
      <c r="AF1564" s="83"/>
      <c r="AG1564" s="84"/>
      <c r="AH1564" s="167" t="s">
        <v>15</v>
      </c>
    </row>
    <row r="1565" spans="1:34" ht="6" customHeight="1" thickBot="1">
      <c r="A1565" s="249"/>
      <c r="B1565" s="294"/>
      <c r="C1565" s="297"/>
      <c r="D1565" s="300"/>
      <c r="E1565" s="251"/>
      <c r="F1565" s="254"/>
      <c r="G1565" s="254"/>
      <c r="H1565" s="257"/>
      <c r="I1565" s="294"/>
      <c r="J1565" s="297"/>
      <c r="K1565" s="300"/>
      <c r="L1565" s="262"/>
      <c r="M1565" s="263"/>
      <c r="N1565" s="263"/>
      <c r="O1565" s="264"/>
      <c r="P1565" s="113"/>
      <c r="Q1565" s="113"/>
      <c r="R1565" s="113"/>
      <c r="S1565" s="113"/>
      <c r="T1565" s="113"/>
      <c r="U1565" s="113"/>
      <c r="V1565" s="124"/>
      <c r="W1565" s="121"/>
      <c r="X1565" s="75"/>
      <c r="Y1565" s="67"/>
      <c r="Z1565" s="67"/>
      <c r="AA1565" s="67"/>
      <c r="AB1565" s="67"/>
      <c r="AC1565" s="78"/>
      <c r="AD1565" s="83"/>
      <c r="AE1565" s="83"/>
      <c r="AF1565" s="83"/>
      <c r="AG1565" s="84"/>
      <c r="AH1565" s="165"/>
    </row>
    <row r="1566" spans="1:34" ht="6" customHeight="1" thickBot="1">
      <c r="A1566" s="249"/>
      <c r="B1566" s="294"/>
      <c r="C1566" s="297"/>
      <c r="D1566" s="300"/>
      <c r="E1566" s="251"/>
      <c r="F1566" s="254"/>
      <c r="G1566" s="254"/>
      <c r="H1566" s="257"/>
      <c r="I1566" s="294"/>
      <c r="J1566" s="297"/>
      <c r="K1566" s="300"/>
      <c r="L1566" s="262"/>
      <c r="M1566" s="263"/>
      <c r="N1566" s="263"/>
      <c r="O1566" s="264"/>
      <c r="P1566" s="114" t="s">
        <v>4</v>
      </c>
      <c r="Q1566" s="114" t="s">
        <v>5</v>
      </c>
      <c r="R1566" s="114" t="s">
        <v>11</v>
      </c>
      <c r="S1566" s="114" t="s">
        <v>12</v>
      </c>
      <c r="T1566" s="126" t="s">
        <v>15</v>
      </c>
      <c r="U1566" s="16"/>
      <c r="V1566" s="124"/>
      <c r="W1566" s="121"/>
      <c r="X1566" s="75" t="str">
        <f>IF(VLOOKUP(A1560,入力シート❷!A:AF,28,FALSE)="","",VLOOKUP(A1560,入力シート❷!A:AF,28,FALSE))</f>
        <v/>
      </c>
      <c r="Y1566" s="67" t="str">
        <f>IF(VLOOKUP(A1560,入力シート❷!A:AF,29,FALSE)="","",VLOOKUP(A1560,入力シート❷!A:AF,29,FALSE))</f>
        <v/>
      </c>
      <c r="Z1566" s="67" t="str">
        <f>IF(VLOOKUP(A1560,入力シート❷!A:AF,30,FALSE)="","",VLOOKUP(A1560,入力シート❷!A:AF,30,FALSE))</f>
        <v/>
      </c>
      <c r="AA1566" s="67" t="str">
        <f>IF(VLOOKUP(A1560,入力シート❷!A:AF,31,FALSE)="","",VLOOKUP(A1560,入力シート❷!A:AF,31,FALSE))</f>
        <v/>
      </c>
      <c r="AB1566" s="67" t="str">
        <f>IF(VLOOKUP(A1560,入力シート❷!A:AF,32,FALSE)="","",VLOOKUP(A1560,入力シート❷!A:AF,32,FALSE))</f>
        <v/>
      </c>
      <c r="AC1566" s="69"/>
      <c r="AD1566" s="83"/>
      <c r="AE1566" s="83"/>
      <c r="AF1566" s="83"/>
      <c r="AG1566" s="84"/>
      <c r="AH1566" s="165"/>
    </row>
    <row r="1567" spans="1:34" ht="6" customHeight="1" thickBot="1">
      <c r="A1567" s="249"/>
      <c r="B1567" s="294"/>
      <c r="C1567" s="297"/>
      <c r="D1567" s="300"/>
      <c r="E1567" s="251"/>
      <c r="F1567" s="254"/>
      <c r="G1567" s="254"/>
      <c r="H1567" s="257"/>
      <c r="I1567" s="294"/>
      <c r="J1567" s="297"/>
      <c r="K1567" s="300"/>
      <c r="L1567" s="262"/>
      <c r="M1567" s="263"/>
      <c r="N1567" s="263"/>
      <c r="O1567" s="264"/>
      <c r="P1567" s="115"/>
      <c r="Q1567" s="115"/>
      <c r="R1567" s="115"/>
      <c r="S1567" s="115"/>
      <c r="T1567" s="127"/>
      <c r="U1567" s="17"/>
      <c r="V1567" s="137"/>
      <c r="W1567" s="129"/>
      <c r="X1567" s="75"/>
      <c r="Y1567" s="67"/>
      <c r="Z1567" s="67"/>
      <c r="AA1567" s="67"/>
      <c r="AB1567" s="67"/>
      <c r="AC1567" s="69"/>
      <c r="AD1567" s="83"/>
      <c r="AE1567" s="83"/>
      <c r="AF1567" s="83"/>
      <c r="AG1567" s="84"/>
      <c r="AH1567" s="166"/>
    </row>
    <row r="1568" spans="1:34" ht="6" customHeight="1" thickBot="1">
      <c r="A1568" s="249"/>
      <c r="B1568" s="294"/>
      <c r="C1568" s="297"/>
      <c r="D1568" s="300"/>
      <c r="E1568" s="251"/>
      <c r="F1568" s="254"/>
      <c r="G1568" s="254"/>
      <c r="H1568" s="257"/>
      <c r="I1568" s="294"/>
      <c r="J1568" s="297"/>
      <c r="K1568" s="300"/>
      <c r="L1568" s="262"/>
      <c r="M1568" s="263"/>
      <c r="N1568" s="263"/>
      <c r="O1568" s="264"/>
      <c r="P1568" s="107" t="str">
        <f>IF(VLOOKUP(A1560,入力シート❷!A:U,14,FALSE)="","",VLOOKUP(A1560,入力シート❷!A:U,14,FALSE))</f>
        <v/>
      </c>
      <c r="Q1568" s="107" t="str">
        <f>IF(VLOOKUP(A1560,入力シート❷!A:U,15,FALSE)="","",VLOOKUP(A1560,入力シート❷!A:U,15,FALSE))</f>
        <v/>
      </c>
      <c r="R1568" s="107" t="str">
        <f>IF(VLOOKUP(A1560,入力シート❷!A:U,16,FALSE)="","",VLOOKUP(A1560,入力シート❷!A:U,16,FALSE))</f>
        <v/>
      </c>
      <c r="S1568" s="107" t="str">
        <f>IF(VLOOKUP(A1560,入力シート❷!A:U,17,FALSE)="","",VLOOKUP(A1560,入力シート❷!A:U,17,FALSE))</f>
        <v/>
      </c>
      <c r="T1568" s="127"/>
      <c r="U1568" s="17"/>
      <c r="V1568" s="123" t="s">
        <v>10</v>
      </c>
      <c r="W1568" s="120" t="str">
        <f>IF(VLOOKUP(A1560,入力シート❷!A:U,21,FALSE)="","",VLOOKUP(A1560,入力シート❷!A:U,21,FALSE))</f>
        <v/>
      </c>
      <c r="X1568" s="75"/>
      <c r="Y1568" s="67"/>
      <c r="Z1568" s="67"/>
      <c r="AA1568" s="67"/>
      <c r="AB1568" s="67"/>
      <c r="AC1568" s="69"/>
      <c r="AD1568" s="83"/>
      <c r="AE1568" s="83"/>
      <c r="AF1568" s="83"/>
      <c r="AG1568" s="84"/>
      <c r="AH1568" s="167" t="s">
        <v>15</v>
      </c>
    </row>
    <row r="1569" spans="1:34" ht="6" customHeight="1" thickBot="1">
      <c r="A1569" s="249"/>
      <c r="B1569" s="294"/>
      <c r="C1569" s="297"/>
      <c r="D1569" s="300"/>
      <c r="E1569" s="251"/>
      <c r="F1569" s="254"/>
      <c r="G1569" s="254"/>
      <c r="H1569" s="257"/>
      <c r="I1569" s="294"/>
      <c r="J1569" s="297"/>
      <c r="K1569" s="300"/>
      <c r="L1569" s="262"/>
      <c r="M1569" s="263"/>
      <c r="N1569" s="263"/>
      <c r="O1569" s="264"/>
      <c r="P1569" s="107"/>
      <c r="Q1569" s="107"/>
      <c r="R1569" s="107"/>
      <c r="S1569" s="107"/>
      <c r="T1569" s="111" t="str">
        <f>VLOOKUP(A1560,■■■!A:BN,66)</f>
        <v/>
      </c>
      <c r="U1569" s="118">
        <f>VLOOKUP(A1560,■■■!A:BA,53)</f>
        <v>0</v>
      </c>
      <c r="V1569" s="124"/>
      <c r="W1569" s="121"/>
      <c r="X1569" s="75"/>
      <c r="Y1569" s="67"/>
      <c r="Z1569" s="67"/>
      <c r="AA1569" s="67"/>
      <c r="AB1569" s="67"/>
      <c r="AC1569" s="69"/>
      <c r="AD1569" s="83"/>
      <c r="AE1569" s="83"/>
      <c r="AF1569" s="83"/>
      <c r="AG1569" s="84"/>
      <c r="AH1569" s="165"/>
    </row>
    <row r="1570" spans="1:34" ht="6" customHeight="1" thickBot="1">
      <c r="A1570" s="249"/>
      <c r="B1570" s="294"/>
      <c r="C1570" s="297"/>
      <c r="D1570" s="300"/>
      <c r="E1570" s="251"/>
      <c r="F1570" s="254"/>
      <c r="G1570" s="254"/>
      <c r="H1570" s="257"/>
      <c r="I1570" s="294"/>
      <c r="J1570" s="297"/>
      <c r="K1570" s="300"/>
      <c r="L1570" s="262"/>
      <c r="M1570" s="263"/>
      <c r="N1570" s="263"/>
      <c r="O1570" s="264"/>
      <c r="P1570" s="107"/>
      <c r="Q1570" s="107"/>
      <c r="R1570" s="107"/>
      <c r="S1570" s="107"/>
      <c r="T1570" s="111"/>
      <c r="U1570" s="118"/>
      <c r="V1570" s="124"/>
      <c r="W1570" s="121"/>
      <c r="X1570" s="75"/>
      <c r="Y1570" s="67"/>
      <c r="Z1570" s="67"/>
      <c r="AA1570" s="67"/>
      <c r="AB1570" s="67"/>
      <c r="AC1570" s="69"/>
      <c r="AD1570" s="83"/>
      <c r="AE1570" s="83"/>
      <c r="AF1570" s="83"/>
      <c r="AG1570" s="84"/>
      <c r="AH1570" s="165"/>
    </row>
    <row r="1571" spans="1:34" ht="6" customHeight="1" thickBot="1">
      <c r="A1571" s="249"/>
      <c r="B1571" s="295"/>
      <c r="C1571" s="298"/>
      <c r="D1571" s="301"/>
      <c r="E1571" s="252"/>
      <c r="F1571" s="255"/>
      <c r="G1571" s="255"/>
      <c r="H1571" s="258"/>
      <c r="I1571" s="295"/>
      <c r="J1571" s="298"/>
      <c r="K1571" s="301"/>
      <c r="L1571" s="265"/>
      <c r="M1571" s="266"/>
      <c r="N1571" s="266"/>
      <c r="O1571" s="267"/>
      <c r="P1571" s="108"/>
      <c r="Q1571" s="108"/>
      <c r="R1571" s="108"/>
      <c r="S1571" s="108"/>
      <c r="T1571" s="112"/>
      <c r="U1571" s="119"/>
      <c r="V1571" s="125"/>
      <c r="W1571" s="122"/>
      <c r="X1571" s="76"/>
      <c r="Y1571" s="68"/>
      <c r="Z1571" s="68"/>
      <c r="AA1571" s="68"/>
      <c r="AB1571" s="68"/>
      <c r="AC1571" s="70"/>
      <c r="AD1571" s="85"/>
      <c r="AE1571" s="85"/>
      <c r="AF1571" s="85"/>
      <c r="AG1571" s="86"/>
      <c r="AH1571" s="168"/>
    </row>
    <row r="1572" spans="1:34" ht="6" customHeight="1">
      <c r="AF1572" s="291"/>
      <c r="AG1572" s="291"/>
      <c r="AH1572" s="291"/>
    </row>
    <row r="1573" spans="1:34" ht="6" customHeight="1" thickBot="1">
      <c r="A1573" s="332" t="s">
        <v>159</v>
      </c>
      <c r="B1573" s="332"/>
      <c r="C1573" s="332"/>
      <c r="D1573" s="332"/>
      <c r="E1573" s="332"/>
      <c r="F1573" s="332"/>
      <c r="G1573" s="332"/>
      <c r="H1573" s="332"/>
      <c r="I1573" s="332"/>
      <c r="J1573" s="332"/>
      <c r="K1573" s="332"/>
      <c r="L1573" s="290" t="s">
        <v>16</v>
      </c>
      <c r="M1573" s="302" t="str">
        <f>IF(入力シート❶!$B$1="","入力シート❶に入力",入力シート❶!$B$1)</f>
        <v>入力シート❶に入力</v>
      </c>
      <c r="N1573" s="303"/>
      <c r="O1573" s="304"/>
      <c r="P1573" s="141" t="str">
        <f>IF(入力シート❶!$B$2="","入力シート❶に入力",入力シート❶!$B$2)</f>
        <v>入力シート❶に入力</v>
      </c>
      <c r="Q1573" s="142"/>
      <c r="R1573" s="142"/>
      <c r="S1573" s="142"/>
      <c r="T1573" s="142"/>
      <c r="U1573" s="143"/>
      <c r="V1573" s="140" t="s">
        <v>18</v>
      </c>
      <c r="W1573" s="88" t="str">
        <f>IF(入力シート❶!$B$3="","入力シート❶に入力",入力シート❶!$B$3)</f>
        <v>入力シート❶に入力</v>
      </c>
      <c r="X1573" s="88"/>
      <c r="Y1573" s="88"/>
      <c r="Z1573" s="88"/>
      <c r="AA1573" s="88"/>
      <c r="AB1573" s="88"/>
      <c r="AC1573" s="88"/>
      <c r="AD1573" s="88"/>
      <c r="AE1573" s="88"/>
      <c r="AF1573" s="292"/>
      <c r="AG1573" s="292"/>
      <c r="AH1573" s="292"/>
    </row>
    <row r="1574" spans="1:34" ht="6" customHeight="1">
      <c r="A1574" s="332"/>
      <c r="B1574" s="332"/>
      <c r="C1574" s="332"/>
      <c r="D1574" s="332"/>
      <c r="E1574" s="332"/>
      <c r="F1574" s="332"/>
      <c r="G1574" s="332"/>
      <c r="H1574" s="332"/>
      <c r="I1574" s="332"/>
      <c r="J1574" s="332"/>
      <c r="K1574" s="332"/>
      <c r="L1574" s="290"/>
      <c r="M1574" s="305"/>
      <c r="N1574" s="79"/>
      <c r="O1574" s="306"/>
      <c r="P1574" s="144"/>
      <c r="Q1574" s="140"/>
      <c r="R1574" s="140"/>
      <c r="S1574" s="140"/>
      <c r="T1574" s="140"/>
      <c r="U1574" s="145"/>
      <c r="V1574" s="79"/>
      <c r="W1574" s="88"/>
      <c r="X1574" s="88"/>
      <c r="Y1574" s="88"/>
      <c r="Z1574" s="88"/>
      <c r="AA1574" s="88"/>
      <c r="AB1574" s="88"/>
      <c r="AC1574" s="88"/>
      <c r="AD1574" s="88"/>
      <c r="AE1574" s="88"/>
      <c r="AG1574" s="310" t="s">
        <v>19</v>
      </c>
      <c r="AH1574" s="311"/>
    </row>
    <row r="1575" spans="1:34" ht="6" customHeight="1">
      <c r="A1575" s="332"/>
      <c r="B1575" s="332"/>
      <c r="C1575" s="332"/>
      <c r="D1575" s="332"/>
      <c r="E1575" s="332"/>
      <c r="F1575" s="332"/>
      <c r="G1575" s="332"/>
      <c r="H1575" s="332"/>
      <c r="I1575" s="332"/>
      <c r="J1575" s="332"/>
      <c r="K1575" s="332"/>
      <c r="L1575" s="290"/>
      <c r="M1575" s="305"/>
      <c r="N1575" s="79"/>
      <c r="O1575" s="306"/>
      <c r="P1575" s="144"/>
      <c r="Q1575" s="140"/>
      <c r="R1575" s="140"/>
      <c r="S1575" s="140"/>
      <c r="T1575" s="140"/>
      <c r="U1575" s="145"/>
      <c r="V1575" s="79"/>
      <c r="W1575" s="88"/>
      <c r="X1575" s="88"/>
      <c r="Y1575" s="88"/>
      <c r="Z1575" s="88"/>
      <c r="AA1575" s="88"/>
      <c r="AB1575" s="88"/>
      <c r="AC1575" s="88"/>
      <c r="AD1575" s="88"/>
      <c r="AE1575" s="88"/>
      <c r="AG1575" s="312"/>
      <c r="AH1575" s="313"/>
    </row>
    <row r="1576" spans="1:34" ht="6" customHeight="1">
      <c r="A1576" s="332"/>
      <c r="B1576" s="332"/>
      <c r="C1576" s="332"/>
      <c r="D1576" s="332"/>
      <c r="E1576" s="332"/>
      <c r="F1576" s="332"/>
      <c r="G1576" s="332"/>
      <c r="H1576" s="332"/>
      <c r="I1576" s="332"/>
      <c r="J1576" s="332"/>
      <c r="K1576" s="332"/>
      <c r="L1576" s="290"/>
      <c r="M1576" s="307"/>
      <c r="N1576" s="308"/>
      <c r="O1576" s="309"/>
      <c r="P1576" s="146"/>
      <c r="Q1576" s="147"/>
      <c r="R1576" s="147"/>
      <c r="S1576" s="147"/>
      <c r="T1576" s="147"/>
      <c r="U1576" s="148"/>
      <c r="V1576" s="79"/>
      <c r="W1576" s="88"/>
      <c r="X1576" s="88"/>
      <c r="Y1576" s="88"/>
      <c r="Z1576" s="88"/>
      <c r="AA1576" s="88"/>
      <c r="AB1576" s="88"/>
      <c r="AC1576" s="88"/>
      <c r="AD1576" s="88"/>
      <c r="AE1576" s="88"/>
      <c r="AG1576" s="312"/>
      <c r="AH1576" s="313"/>
    </row>
    <row r="1577" spans="1:34" ht="6" customHeight="1">
      <c r="A1577" s="332"/>
      <c r="B1577" s="332"/>
      <c r="C1577" s="332"/>
      <c r="D1577" s="332"/>
      <c r="E1577" s="332"/>
      <c r="F1577" s="332"/>
      <c r="G1577" s="332"/>
      <c r="H1577" s="332"/>
      <c r="I1577" s="332"/>
      <c r="J1577" s="332"/>
      <c r="K1577" s="332"/>
      <c r="L1577" s="9"/>
      <c r="M1577" s="9"/>
      <c r="N1577" s="10"/>
      <c r="O1577" s="10"/>
      <c r="P1577" s="10"/>
      <c r="Q1577" s="10"/>
      <c r="R1577" s="10"/>
      <c r="S1577" s="10"/>
      <c r="T1577" s="10"/>
      <c r="U1577" s="10"/>
      <c r="V1577" s="10"/>
      <c r="W1577" s="10"/>
      <c r="X1577" s="10"/>
      <c r="Y1577" s="10"/>
      <c r="Z1577" s="10"/>
      <c r="AA1577" s="29"/>
      <c r="AB1577" s="35"/>
      <c r="AC1577" s="10"/>
      <c r="AD1577" s="10"/>
      <c r="AE1577" s="10"/>
      <c r="AG1577" s="312"/>
      <c r="AH1577" s="313"/>
    </row>
    <row r="1578" spans="1:34" ht="6" customHeight="1">
      <c r="A1578" s="332"/>
      <c r="B1578" s="332"/>
      <c r="C1578" s="332"/>
      <c r="D1578" s="332"/>
      <c r="E1578" s="332"/>
      <c r="F1578" s="332"/>
      <c r="G1578" s="332"/>
      <c r="H1578" s="332"/>
      <c r="I1578" s="332"/>
      <c r="J1578" s="332"/>
      <c r="K1578" s="332"/>
      <c r="L1578" s="290" t="s">
        <v>17</v>
      </c>
      <c r="M1578" s="287" t="str">
        <f>IF(入力シート❶!$B$4="","入力シート❶に入力",入力シート❶!$B$4)</f>
        <v>入力シート❶に入力</v>
      </c>
      <c r="N1578" s="287"/>
      <c r="O1578" s="287"/>
      <c r="P1578" s="287"/>
      <c r="Q1578" s="288" t="s">
        <v>20</v>
      </c>
      <c r="R1578" s="2"/>
      <c r="S1578" s="2"/>
      <c r="T1578" s="289" t="s">
        <v>40</v>
      </c>
      <c r="U1578" s="289"/>
      <c r="V1578" s="289"/>
      <c r="W1578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578" s="316"/>
      <c r="Y1578" s="316"/>
      <c r="Z1578" s="316"/>
      <c r="AA1578" s="316"/>
      <c r="AB1578" s="316"/>
      <c r="AC1578" s="316"/>
      <c r="AD1578" s="3"/>
      <c r="AE1578" s="3"/>
      <c r="AG1578" s="312"/>
      <c r="AH1578" s="313"/>
    </row>
    <row r="1579" spans="1:34" ht="6" customHeight="1">
      <c r="A1579" s="332"/>
      <c r="B1579" s="332"/>
      <c r="C1579" s="332"/>
      <c r="D1579" s="332"/>
      <c r="E1579" s="332"/>
      <c r="F1579" s="332"/>
      <c r="G1579" s="332"/>
      <c r="H1579" s="332"/>
      <c r="I1579" s="332"/>
      <c r="J1579" s="332"/>
      <c r="K1579" s="332"/>
      <c r="L1579" s="290"/>
      <c r="M1579" s="287"/>
      <c r="N1579" s="287"/>
      <c r="O1579" s="287"/>
      <c r="P1579" s="287"/>
      <c r="Q1579" s="288"/>
      <c r="R1579" s="2"/>
      <c r="S1579" s="2"/>
      <c r="T1579" s="289"/>
      <c r="U1579" s="289"/>
      <c r="V1579" s="289"/>
      <c r="W1579" s="316"/>
      <c r="X1579" s="316"/>
      <c r="Y1579" s="316"/>
      <c r="Z1579" s="316"/>
      <c r="AA1579" s="316"/>
      <c r="AB1579" s="316"/>
      <c r="AC1579" s="316"/>
      <c r="AD1579" s="3"/>
      <c r="AE1579" s="3"/>
      <c r="AG1579" s="312"/>
      <c r="AH1579" s="313"/>
    </row>
    <row r="1580" spans="1:34" ht="6" customHeight="1">
      <c r="A1580" s="332"/>
      <c r="B1580" s="332"/>
      <c r="C1580" s="332"/>
      <c r="D1580" s="332"/>
      <c r="E1580" s="332"/>
      <c r="F1580" s="332"/>
      <c r="G1580" s="332"/>
      <c r="H1580" s="332"/>
      <c r="I1580" s="332"/>
      <c r="J1580" s="332"/>
      <c r="K1580" s="332"/>
      <c r="L1580" s="290"/>
      <c r="M1580" s="287"/>
      <c r="N1580" s="287"/>
      <c r="O1580" s="287"/>
      <c r="P1580" s="287"/>
      <c r="Q1580" s="288"/>
      <c r="R1580" s="2"/>
      <c r="S1580" s="2"/>
      <c r="T1580" s="289"/>
      <c r="U1580" s="289"/>
      <c r="V1580" s="289"/>
      <c r="W1580" s="316"/>
      <c r="X1580" s="316"/>
      <c r="Y1580" s="316"/>
      <c r="Z1580" s="316"/>
      <c r="AA1580" s="316"/>
      <c r="AB1580" s="316"/>
      <c r="AC1580" s="316"/>
      <c r="AD1580" s="3"/>
      <c r="AE1580" s="3"/>
      <c r="AG1580" s="312"/>
      <c r="AH1580" s="313"/>
    </row>
    <row r="1581" spans="1:34" ht="6" customHeight="1" thickBot="1">
      <c r="A1581" s="332"/>
      <c r="B1581" s="332"/>
      <c r="C1581" s="332"/>
      <c r="D1581" s="332"/>
      <c r="E1581" s="332"/>
      <c r="F1581" s="332"/>
      <c r="G1581" s="332"/>
      <c r="H1581" s="332"/>
      <c r="I1581" s="332"/>
      <c r="J1581" s="332"/>
      <c r="K1581" s="332"/>
      <c r="L1581" s="290"/>
      <c r="M1581" s="287"/>
      <c r="N1581" s="287"/>
      <c r="O1581" s="287"/>
      <c r="P1581" s="287"/>
      <c r="Q1581" s="288"/>
      <c r="R1581" s="2"/>
      <c r="S1581" s="2"/>
      <c r="T1581" s="289"/>
      <c r="U1581" s="289"/>
      <c r="V1581" s="289"/>
      <c r="W1581" s="316"/>
      <c r="X1581" s="316"/>
      <c r="Y1581" s="316"/>
      <c r="Z1581" s="316"/>
      <c r="AA1581" s="316"/>
      <c r="AB1581" s="316"/>
      <c r="AC1581" s="316"/>
      <c r="AD1581" s="3"/>
      <c r="AE1581" s="3"/>
      <c r="AG1581" s="314"/>
      <c r="AH1581" s="315"/>
    </row>
    <row r="1582" spans="1:34" ht="6" customHeight="1">
      <c r="A1582" s="199" t="s">
        <v>117</v>
      </c>
      <c r="B1582" s="199"/>
      <c r="C1582" s="199"/>
      <c r="D1582" s="199"/>
      <c r="E1582" s="199"/>
      <c r="F1582" s="199"/>
      <c r="G1582" s="199"/>
      <c r="H1582" s="199"/>
      <c r="I1582" s="199"/>
      <c r="J1582" s="199"/>
      <c r="K1582" s="199"/>
      <c r="L1582" s="199"/>
      <c r="M1582" s="199"/>
      <c r="N1582" s="199"/>
      <c r="O1582" s="199"/>
      <c r="P1582" s="199"/>
      <c r="Q1582" s="199"/>
      <c r="R1582" s="199"/>
      <c r="S1582" s="201" t="s">
        <v>24</v>
      </c>
      <c r="T1582" s="201"/>
      <c r="U1582" s="201"/>
      <c r="V1582" s="201"/>
      <c r="W1582" s="201"/>
      <c r="X1582" s="201"/>
      <c r="Y1582" s="201"/>
      <c r="Z1582" s="201"/>
      <c r="AA1582" s="30"/>
      <c r="AB1582" s="33"/>
      <c r="AC1582" s="79" t="s">
        <v>22</v>
      </c>
      <c r="AD1582" s="79"/>
      <c r="AE1582" s="79"/>
      <c r="AF1582" s="160" t="s">
        <v>23</v>
      </c>
      <c r="AG1582" s="160"/>
      <c r="AH1582" s="160"/>
    </row>
    <row r="1583" spans="1:34" ht="6" customHeight="1">
      <c r="A1583" s="199"/>
      <c r="B1583" s="199"/>
      <c r="C1583" s="199"/>
      <c r="D1583" s="199"/>
      <c r="E1583" s="199"/>
      <c r="F1583" s="199"/>
      <c r="G1583" s="199"/>
      <c r="H1583" s="199"/>
      <c r="I1583" s="199"/>
      <c r="J1583" s="199"/>
      <c r="K1583" s="199"/>
      <c r="L1583" s="199"/>
      <c r="M1583" s="199"/>
      <c r="N1583" s="199"/>
      <c r="O1583" s="199"/>
      <c r="P1583" s="199"/>
      <c r="Q1583" s="199"/>
      <c r="R1583" s="199"/>
      <c r="S1583" s="201"/>
      <c r="T1583" s="201"/>
      <c r="U1583" s="201"/>
      <c r="V1583" s="201"/>
      <c r="W1583" s="201"/>
      <c r="X1583" s="201"/>
      <c r="Y1583" s="201"/>
      <c r="Z1583" s="201"/>
      <c r="AA1583" s="30"/>
      <c r="AB1583" s="33"/>
      <c r="AC1583" s="79"/>
      <c r="AD1583" s="79"/>
      <c r="AE1583" s="79"/>
      <c r="AF1583" s="160"/>
      <c r="AG1583" s="160"/>
      <c r="AH1583" s="160"/>
    </row>
    <row r="1584" spans="1:34" ht="6" customHeight="1" thickBot="1">
      <c r="A1584" s="200"/>
      <c r="B1584" s="200"/>
      <c r="C1584" s="200"/>
      <c r="D1584" s="200"/>
      <c r="E1584" s="200"/>
      <c r="F1584" s="200"/>
      <c r="G1584" s="200"/>
      <c r="H1584" s="200"/>
      <c r="I1584" s="200"/>
      <c r="J1584" s="200"/>
      <c r="K1584" s="200"/>
      <c r="L1584" s="200"/>
      <c r="M1584" s="200"/>
      <c r="N1584" s="200"/>
      <c r="O1584" s="200"/>
      <c r="P1584" s="200"/>
      <c r="Q1584" s="200"/>
      <c r="R1584" s="200"/>
      <c r="S1584" s="202"/>
      <c r="T1584" s="202"/>
      <c r="U1584" s="202"/>
      <c r="V1584" s="202"/>
      <c r="W1584" s="202"/>
      <c r="X1584" s="202"/>
      <c r="Y1584" s="202"/>
      <c r="Z1584" s="202"/>
      <c r="AA1584" s="31"/>
      <c r="AB1584" s="34"/>
      <c r="AC1584" s="80"/>
      <c r="AD1584" s="80"/>
      <c r="AE1584" s="80"/>
      <c r="AF1584" s="161"/>
      <c r="AG1584" s="161"/>
      <c r="AH1584" s="161"/>
    </row>
    <row r="1585" spans="1:34" ht="6" customHeight="1" thickBot="1">
      <c r="A1585" s="203"/>
      <c r="B1585" s="98" t="s">
        <v>57</v>
      </c>
      <c r="C1585" s="99"/>
      <c r="D1585" s="100"/>
      <c r="E1585" s="204" t="s">
        <v>58</v>
      </c>
      <c r="F1585" s="92"/>
      <c r="G1585" s="92"/>
      <c r="H1585" s="205"/>
      <c r="I1585" s="98" t="s">
        <v>59</v>
      </c>
      <c r="J1585" s="99"/>
      <c r="K1585" s="100"/>
      <c r="L1585" s="98" t="s">
        <v>60</v>
      </c>
      <c r="M1585" s="207"/>
      <c r="N1585" s="207"/>
      <c r="O1585" s="189"/>
      <c r="P1585" s="149" t="s">
        <v>61</v>
      </c>
      <c r="Q1585" s="150"/>
      <c r="R1585" s="150"/>
      <c r="S1585" s="150"/>
      <c r="T1585" s="150"/>
      <c r="U1585" s="150"/>
      <c r="V1585" s="98" t="s">
        <v>62</v>
      </c>
      <c r="W1585" s="189"/>
      <c r="X1585" s="98" t="s">
        <v>63</v>
      </c>
      <c r="Y1585" s="99"/>
      <c r="Z1585" s="99"/>
      <c r="AA1585" s="99"/>
      <c r="AB1585" s="99"/>
      <c r="AC1585" s="100"/>
      <c r="AD1585" s="98" t="s">
        <v>89</v>
      </c>
      <c r="AE1585" s="99"/>
      <c r="AF1585" s="99"/>
      <c r="AG1585" s="100"/>
      <c r="AH1585" s="169"/>
    </row>
    <row r="1586" spans="1:34" ht="6" customHeight="1" thickBot="1">
      <c r="A1586" s="203"/>
      <c r="B1586" s="101"/>
      <c r="C1586" s="102"/>
      <c r="D1586" s="103"/>
      <c r="E1586" s="89"/>
      <c r="F1586" s="71"/>
      <c r="G1586" s="71"/>
      <c r="H1586" s="206"/>
      <c r="I1586" s="101"/>
      <c r="J1586" s="102"/>
      <c r="K1586" s="103"/>
      <c r="L1586" s="190"/>
      <c r="M1586" s="208"/>
      <c r="N1586" s="208"/>
      <c r="O1586" s="191"/>
      <c r="P1586" s="151"/>
      <c r="Q1586" s="151"/>
      <c r="R1586" s="151"/>
      <c r="S1586" s="151"/>
      <c r="T1586" s="151"/>
      <c r="U1586" s="151"/>
      <c r="V1586" s="190"/>
      <c r="W1586" s="191"/>
      <c r="X1586" s="101"/>
      <c r="Y1586" s="102"/>
      <c r="Z1586" s="102"/>
      <c r="AA1586" s="102"/>
      <c r="AB1586" s="102"/>
      <c r="AC1586" s="103"/>
      <c r="AD1586" s="101"/>
      <c r="AE1586" s="102"/>
      <c r="AF1586" s="102"/>
      <c r="AG1586" s="103"/>
      <c r="AH1586" s="170"/>
    </row>
    <row r="1587" spans="1:34" ht="6" customHeight="1" thickBot="1">
      <c r="A1587" s="203"/>
      <c r="B1587" s="101"/>
      <c r="C1587" s="102"/>
      <c r="D1587" s="103"/>
      <c r="E1587" s="89"/>
      <c r="F1587" s="71"/>
      <c r="G1587" s="71"/>
      <c r="H1587" s="206"/>
      <c r="I1587" s="101"/>
      <c r="J1587" s="102"/>
      <c r="K1587" s="103"/>
      <c r="L1587" s="190"/>
      <c r="M1587" s="208"/>
      <c r="N1587" s="208"/>
      <c r="O1587" s="191"/>
      <c r="P1587" s="152"/>
      <c r="Q1587" s="152"/>
      <c r="R1587" s="152"/>
      <c r="S1587" s="152"/>
      <c r="T1587" s="152"/>
      <c r="U1587" s="152"/>
      <c r="V1587" s="190"/>
      <c r="W1587" s="191"/>
      <c r="X1587" s="101"/>
      <c r="Y1587" s="102"/>
      <c r="Z1587" s="102"/>
      <c r="AA1587" s="102"/>
      <c r="AB1587" s="102"/>
      <c r="AC1587" s="103"/>
      <c r="AD1587" s="101"/>
      <c r="AE1587" s="102"/>
      <c r="AF1587" s="102"/>
      <c r="AG1587" s="103"/>
      <c r="AH1587" s="170"/>
    </row>
    <row r="1588" spans="1:34" ht="6" customHeight="1" thickBot="1">
      <c r="A1588" s="203"/>
      <c r="B1588" s="101"/>
      <c r="C1588" s="102"/>
      <c r="D1588" s="103"/>
      <c r="E1588" s="89"/>
      <c r="F1588" s="71"/>
      <c r="G1588" s="71"/>
      <c r="H1588" s="206"/>
      <c r="I1588" s="101"/>
      <c r="J1588" s="102"/>
      <c r="K1588" s="103"/>
      <c r="L1588" s="190"/>
      <c r="M1588" s="208"/>
      <c r="N1588" s="208"/>
      <c r="O1588" s="191"/>
      <c r="P1588" s="152"/>
      <c r="Q1588" s="152"/>
      <c r="R1588" s="152"/>
      <c r="S1588" s="152"/>
      <c r="T1588" s="152"/>
      <c r="U1588" s="152"/>
      <c r="V1588" s="190"/>
      <c r="W1588" s="191"/>
      <c r="X1588" s="101"/>
      <c r="Y1588" s="102"/>
      <c r="Z1588" s="102"/>
      <c r="AA1588" s="102"/>
      <c r="AB1588" s="102"/>
      <c r="AC1588" s="103"/>
      <c r="AD1588" s="101"/>
      <c r="AE1588" s="102"/>
      <c r="AF1588" s="102"/>
      <c r="AG1588" s="103"/>
      <c r="AH1588" s="170"/>
    </row>
    <row r="1589" spans="1:34" ht="6" customHeight="1" thickBot="1">
      <c r="A1589" s="203"/>
      <c r="B1589" s="101"/>
      <c r="C1589" s="102"/>
      <c r="D1589" s="103"/>
      <c r="E1589" s="89"/>
      <c r="F1589" s="71"/>
      <c r="G1589" s="71"/>
      <c r="H1589" s="206"/>
      <c r="I1589" s="101"/>
      <c r="J1589" s="102"/>
      <c r="K1589" s="103"/>
      <c r="L1589" s="190"/>
      <c r="M1589" s="208"/>
      <c r="N1589" s="208"/>
      <c r="O1589" s="191"/>
      <c r="P1589" s="152"/>
      <c r="Q1589" s="152"/>
      <c r="R1589" s="152"/>
      <c r="S1589" s="152"/>
      <c r="T1589" s="152"/>
      <c r="U1589" s="152"/>
      <c r="V1589" s="190"/>
      <c r="W1589" s="191"/>
      <c r="X1589" s="101"/>
      <c r="Y1589" s="102"/>
      <c r="Z1589" s="102"/>
      <c r="AA1589" s="102"/>
      <c r="AB1589" s="102"/>
      <c r="AC1589" s="103"/>
      <c r="AD1589" s="101"/>
      <c r="AE1589" s="102"/>
      <c r="AF1589" s="102"/>
      <c r="AG1589" s="103"/>
      <c r="AH1589" s="170"/>
    </row>
    <row r="1590" spans="1:34" ht="6" customHeight="1" thickBot="1">
      <c r="A1590" s="203"/>
      <c r="B1590" s="101"/>
      <c r="C1590" s="102"/>
      <c r="D1590" s="103"/>
      <c r="E1590" s="178" t="s">
        <v>21</v>
      </c>
      <c r="F1590" s="179"/>
      <c r="G1590" s="180"/>
      <c r="H1590" s="175" t="s">
        <v>107</v>
      </c>
      <c r="I1590" s="101"/>
      <c r="J1590" s="102"/>
      <c r="K1590" s="103"/>
      <c r="L1590" s="190"/>
      <c r="M1590" s="208"/>
      <c r="N1590" s="208"/>
      <c r="O1590" s="191"/>
      <c r="P1590" s="152"/>
      <c r="Q1590" s="152"/>
      <c r="R1590" s="152"/>
      <c r="S1590" s="152"/>
      <c r="T1590" s="152"/>
      <c r="U1590" s="152"/>
      <c r="V1590" s="190"/>
      <c r="W1590" s="191"/>
      <c r="X1590" s="101"/>
      <c r="Y1590" s="102"/>
      <c r="Z1590" s="102"/>
      <c r="AA1590" s="102"/>
      <c r="AB1590" s="102"/>
      <c r="AC1590" s="103"/>
      <c r="AD1590" s="101"/>
      <c r="AE1590" s="102"/>
      <c r="AF1590" s="102"/>
      <c r="AG1590" s="103"/>
      <c r="AH1590" s="170"/>
    </row>
    <row r="1591" spans="1:34" ht="6" customHeight="1" thickBot="1">
      <c r="A1591" s="203"/>
      <c r="B1591" s="101"/>
      <c r="C1591" s="102"/>
      <c r="D1591" s="103"/>
      <c r="E1591" s="181"/>
      <c r="F1591" s="182"/>
      <c r="G1591" s="183"/>
      <c r="H1591" s="176"/>
      <c r="I1591" s="101"/>
      <c r="J1591" s="102"/>
      <c r="K1591" s="103"/>
      <c r="L1591" s="190"/>
      <c r="M1591" s="208"/>
      <c r="N1591" s="208"/>
      <c r="O1591" s="191"/>
      <c r="P1591" s="152"/>
      <c r="Q1591" s="152"/>
      <c r="R1591" s="152"/>
      <c r="S1591" s="152"/>
      <c r="T1591" s="152"/>
      <c r="U1591" s="152"/>
      <c r="V1591" s="190"/>
      <c r="W1591" s="191"/>
      <c r="X1591" s="101"/>
      <c r="Y1591" s="102"/>
      <c r="Z1591" s="102"/>
      <c r="AA1591" s="102"/>
      <c r="AB1591" s="102"/>
      <c r="AC1591" s="103"/>
      <c r="AD1591" s="101"/>
      <c r="AE1591" s="102"/>
      <c r="AF1591" s="102"/>
      <c r="AG1591" s="103"/>
      <c r="AH1591" s="170"/>
    </row>
    <row r="1592" spans="1:34" ht="6" customHeight="1" thickBot="1">
      <c r="A1592" s="203"/>
      <c r="B1592" s="104"/>
      <c r="C1592" s="105"/>
      <c r="D1592" s="106"/>
      <c r="E1592" s="184"/>
      <c r="F1592" s="185"/>
      <c r="G1592" s="186"/>
      <c r="H1592" s="177"/>
      <c r="I1592" s="104"/>
      <c r="J1592" s="105"/>
      <c r="K1592" s="106"/>
      <c r="L1592" s="209"/>
      <c r="M1592" s="210"/>
      <c r="N1592" s="210"/>
      <c r="O1592" s="211"/>
      <c r="P1592" s="152"/>
      <c r="Q1592" s="152"/>
      <c r="R1592" s="152"/>
      <c r="S1592" s="152"/>
      <c r="T1592" s="152"/>
      <c r="U1592" s="152"/>
      <c r="V1592" s="190"/>
      <c r="W1592" s="191"/>
      <c r="X1592" s="104"/>
      <c r="Y1592" s="105"/>
      <c r="Z1592" s="105"/>
      <c r="AA1592" s="105"/>
      <c r="AB1592" s="105"/>
      <c r="AC1592" s="106"/>
      <c r="AD1592" s="104"/>
      <c r="AE1592" s="105"/>
      <c r="AF1592" s="105"/>
      <c r="AG1592" s="106"/>
      <c r="AH1592" s="171"/>
    </row>
    <row r="1593" spans="1:34" ht="6" customHeight="1" thickBot="1">
      <c r="A1593" s="192" t="s">
        <v>41</v>
      </c>
      <c r="B1593" s="323" t="s">
        <v>102</v>
      </c>
      <c r="C1593" s="326" t="s">
        <v>65</v>
      </c>
      <c r="D1593" s="329" t="s">
        <v>65</v>
      </c>
      <c r="E1593" s="193" t="s">
        <v>108</v>
      </c>
      <c r="F1593" s="196"/>
      <c r="G1593" s="196"/>
      <c r="H1593" s="213"/>
      <c r="I1593" s="323"/>
      <c r="J1593" s="326" t="s">
        <v>64</v>
      </c>
      <c r="K1593" s="329" t="s">
        <v>65</v>
      </c>
      <c r="L1593" s="216" t="s">
        <v>13</v>
      </c>
      <c r="M1593" s="217"/>
      <c r="N1593" s="222" t="s">
        <v>56</v>
      </c>
      <c r="O1593" s="225"/>
      <c r="P1593" s="109" t="s">
        <v>0</v>
      </c>
      <c r="Q1593" s="109" t="s">
        <v>1</v>
      </c>
      <c r="R1593" s="109" t="s">
        <v>2</v>
      </c>
      <c r="S1593" s="109" t="s">
        <v>3</v>
      </c>
      <c r="T1593" s="109" t="s">
        <v>6</v>
      </c>
      <c r="U1593" s="109" t="s">
        <v>7</v>
      </c>
      <c r="V1593" s="130" t="s">
        <v>8</v>
      </c>
      <c r="W1593" s="133">
        <v>1</v>
      </c>
      <c r="X1593" s="91" t="s">
        <v>78</v>
      </c>
      <c r="Y1593" s="92"/>
      <c r="Z1593" s="92"/>
      <c r="AA1593" s="93"/>
      <c r="AB1593" s="36"/>
      <c r="AC1593" s="205" t="s">
        <v>85</v>
      </c>
      <c r="AD1593" s="317" t="s">
        <v>88</v>
      </c>
      <c r="AE1593" s="317"/>
      <c r="AF1593" s="317"/>
      <c r="AG1593" s="318"/>
      <c r="AH1593" s="162" t="s">
        <v>15</v>
      </c>
    </row>
    <row r="1594" spans="1:34" ht="6" customHeight="1" thickBot="1">
      <c r="A1594" s="192"/>
      <c r="B1594" s="324"/>
      <c r="C1594" s="327"/>
      <c r="D1594" s="330"/>
      <c r="E1594" s="194"/>
      <c r="F1594" s="197"/>
      <c r="G1594" s="197"/>
      <c r="H1594" s="214"/>
      <c r="I1594" s="324"/>
      <c r="J1594" s="327"/>
      <c r="K1594" s="330"/>
      <c r="L1594" s="218"/>
      <c r="M1594" s="219"/>
      <c r="N1594" s="223"/>
      <c r="O1594" s="226"/>
      <c r="P1594" s="110"/>
      <c r="Q1594" s="110"/>
      <c r="R1594" s="110"/>
      <c r="S1594" s="110"/>
      <c r="T1594" s="110"/>
      <c r="U1594" s="110"/>
      <c r="V1594" s="131"/>
      <c r="W1594" s="134"/>
      <c r="X1594" s="89"/>
      <c r="Y1594" s="71"/>
      <c r="Z1594" s="71"/>
      <c r="AA1594" s="94"/>
      <c r="AB1594" s="37"/>
      <c r="AC1594" s="206"/>
      <c r="AD1594" s="319"/>
      <c r="AE1594" s="319"/>
      <c r="AF1594" s="319"/>
      <c r="AG1594" s="320"/>
      <c r="AH1594" s="163"/>
    </row>
    <row r="1595" spans="1:34" ht="6" customHeight="1" thickBot="1">
      <c r="A1595" s="192"/>
      <c r="B1595" s="324"/>
      <c r="C1595" s="327"/>
      <c r="D1595" s="330"/>
      <c r="E1595" s="194"/>
      <c r="F1595" s="197"/>
      <c r="G1595" s="197"/>
      <c r="H1595" s="214"/>
      <c r="I1595" s="324"/>
      <c r="J1595" s="327"/>
      <c r="K1595" s="330"/>
      <c r="L1595" s="218"/>
      <c r="M1595" s="219"/>
      <c r="N1595" s="223"/>
      <c r="O1595" s="226"/>
      <c r="P1595" s="116">
        <v>5</v>
      </c>
      <c r="Q1595" s="116">
        <v>4</v>
      </c>
      <c r="R1595" s="116">
        <v>4</v>
      </c>
      <c r="S1595" s="116">
        <v>4</v>
      </c>
      <c r="T1595" s="116">
        <v>4</v>
      </c>
      <c r="U1595" s="116">
        <v>21</v>
      </c>
      <c r="V1595" s="131"/>
      <c r="W1595" s="134"/>
      <c r="X1595" s="89"/>
      <c r="Y1595" s="71"/>
      <c r="Z1595" s="71"/>
      <c r="AA1595" s="94"/>
      <c r="AB1595" s="37"/>
      <c r="AC1595" s="206"/>
      <c r="AD1595" s="319"/>
      <c r="AE1595" s="319"/>
      <c r="AF1595" s="319"/>
      <c r="AG1595" s="320"/>
      <c r="AH1595" s="163"/>
    </row>
    <row r="1596" spans="1:34" ht="6" customHeight="1" thickBot="1">
      <c r="A1596" s="192"/>
      <c r="B1596" s="324"/>
      <c r="C1596" s="327"/>
      <c r="D1596" s="330"/>
      <c r="E1596" s="194"/>
      <c r="F1596" s="197"/>
      <c r="G1596" s="197"/>
      <c r="H1596" s="214"/>
      <c r="I1596" s="324"/>
      <c r="J1596" s="327"/>
      <c r="K1596" s="330"/>
      <c r="L1596" s="220"/>
      <c r="M1596" s="221"/>
      <c r="N1596" s="224"/>
      <c r="O1596" s="227"/>
      <c r="P1596" s="116"/>
      <c r="Q1596" s="116"/>
      <c r="R1596" s="116"/>
      <c r="S1596" s="116"/>
      <c r="T1596" s="116"/>
      <c r="U1596" s="116"/>
      <c r="V1596" s="132"/>
      <c r="W1596" s="135"/>
      <c r="X1596" s="89"/>
      <c r="Y1596" s="71"/>
      <c r="Z1596" s="71"/>
      <c r="AA1596" s="94"/>
      <c r="AB1596" s="37"/>
      <c r="AC1596" s="206"/>
      <c r="AD1596" s="319"/>
      <c r="AE1596" s="319"/>
      <c r="AF1596" s="319"/>
      <c r="AG1596" s="320"/>
      <c r="AH1596" s="163"/>
    </row>
    <row r="1597" spans="1:34" ht="6" customHeight="1" thickBot="1">
      <c r="A1597" s="192"/>
      <c r="B1597" s="324"/>
      <c r="C1597" s="327"/>
      <c r="D1597" s="330"/>
      <c r="E1597" s="194"/>
      <c r="F1597" s="197"/>
      <c r="G1597" s="197"/>
      <c r="H1597" s="214"/>
      <c r="I1597" s="324"/>
      <c r="J1597" s="327"/>
      <c r="K1597" s="330"/>
      <c r="L1597" s="238" t="s">
        <v>14</v>
      </c>
      <c r="M1597" s="239"/>
      <c r="N1597" s="239"/>
      <c r="O1597" s="240"/>
      <c r="P1597" s="116"/>
      <c r="Q1597" s="116"/>
      <c r="R1597" s="116"/>
      <c r="S1597" s="116"/>
      <c r="T1597" s="116"/>
      <c r="U1597" s="116"/>
      <c r="V1597" s="247" t="s">
        <v>9</v>
      </c>
      <c r="W1597" s="155">
        <v>0</v>
      </c>
      <c r="X1597" s="89"/>
      <c r="Y1597" s="71"/>
      <c r="Z1597" s="71"/>
      <c r="AA1597" s="94"/>
      <c r="AB1597" s="37"/>
      <c r="AC1597" s="206"/>
      <c r="AD1597" s="319"/>
      <c r="AE1597" s="319"/>
      <c r="AF1597" s="319"/>
      <c r="AG1597" s="320"/>
      <c r="AH1597" s="172" t="s">
        <v>15</v>
      </c>
    </row>
    <row r="1598" spans="1:34" ht="6" customHeight="1" thickBot="1">
      <c r="A1598" s="192"/>
      <c r="B1598" s="324"/>
      <c r="C1598" s="327"/>
      <c r="D1598" s="330"/>
      <c r="E1598" s="194"/>
      <c r="F1598" s="197"/>
      <c r="G1598" s="197"/>
      <c r="H1598" s="214"/>
      <c r="I1598" s="324"/>
      <c r="J1598" s="327"/>
      <c r="K1598" s="330"/>
      <c r="L1598" s="241"/>
      <c r="M1598" s="242"/>
      <c r="N1598" s="242"/>
      <c r="O1598" s="243"/>
      <c r="P1598" s="117"/>
      <c r="Q1598" s="117"/>
      <c r="R1598" s="117"/>
      <c r="S1598" s="117"/>
      <c r="T1598" s="117"/>
      <c r="U1598" s="117"/>
      <c r="V1598" s="131"/>
      <c r="W1598" s="134"/>
      <c r="X1598" s="89"/>
      <c r="Y1598" s="71"/>
      <c r="Z1598" s="71"/>
      <c r="AA1598" s="95"/>
      <c r="AB1598" s="38"/>
      <c r="AC1598" s="206"/>
      <c r="AD1598" s="319"/>
      <c r="AE1598" s="319"/>
      <c r="AF1598" s="319"/>
      <c r="AG1598" s="320"/>
      <c r="AH1598" s="173"/>
    </row>
    <row r="1599" spans="1:34" ht="6" customHeight="1" thickBot="1">
      <c r="A1599" s="192"/>
      <c r="B1599" s="324"/>
      <c r="C1599" s="327"/>
      <c r="D1599" s="330"/>
      <c r="E1599" s="194"/>
      <c r="F1599" s="197"/>
      <c r="G1599" s="197"/>
      <c r="H1599" s="214"/>
      <c r="I1599" s="324"/>
      <c r="J1599" s="327"/>
      <c r="K1599" s="330"/>
      <c r="L1599" s="241"/>
      <c r="M1599" s="242"/>
      <c r="N1599" s="242"/>
      <c r="O1599" s="243"/>
      <c r="P1599" s="231" t="s">
        <v>4</v>
      </c>
      <c r="Q1599" s="231" t="s">
        <v>5</v>
      </c>
      <c r="R1599" s="231" t="s">
        <v>11</v>
      </c>
      <c r="S1599" s="231" t="s">
        <v>12</v>
      </c>
      <c r="T1599" s="232" t="s">
        <v>15</v>
      </c>
      <c r="U1599" s="233"/>
      <c r="V1599" s="131"/>
      <c r="W1599" s="134"/>
      <c r="X1599" s="89" t="s">
        <v>86</v>
      </c>
      <c r="Y1599" s="71"/>
      <c r="Z1599" s="71"/>
      <c r="AA1599" s="96"/>
      <c r="AB1599" s="42"/>
      <c r="AC1599" s="73"/>
      <c r="AD1599" s="319"/>
      <c r="AE1599" s="319"/>
      <c r="AF1599" s="319"/>
      <c r="AG1599" s="320"/>
      <c r="AH1599" s="173"/>
    </row>
    <row r="1600" spans="1:34" ht="6" customHeight="1" thickBot="1">
      <c r="A1600" s="192"/>
      <c r="B1600" s="324"/>
      <c r="C1600" s="327"/>
      <c r="D1600" s="330"/>
      <c r="E1600" s="194"/>
      <c r="F1600" s="197"/>
      <c r="G1600" s="197"/>
      <c r="H1600" s="214"/>
      <c r="I1600" s="324"/>
      <c r="J1600" s="327"/>
      <c r="K1600" s="330"/>
      <c r="L1600" s="241"/>
      <c r="M1600" s="242"/>
      <c r="N1600" s="242"/>
      <c r="O1600" s="243"/>
      <c r="P1600" s="110"/>
      <c r="Q1600" s="110"/>
      <c r="R1600" s="110"/>
      <c r="S1600" s="110"/>
      <c r="T1600" s="234"/>
      <c r="U1600" s="235"/>
      <c r="V1600" s="248"/>
      <c r="W1600" s="156"/>
      <c r="X1600" s="89"/>
      <c r="Y1600" s="71"/>
      <c r="Z1600" s="71"/>
      <c r="AA1600" s="94"/>
      <c r="AB1600" s="37"/>
      <c r="AC1600" s="73"/>
      <c r="AD1600" s="319"/>
      <c r="AE1600" s="319"/>
      <c r="AF1600" s="319"/>
      <c r="AG1600" s="320"/>
      <c r="AH1600" s="230"/>
    </row>
    <row r="1601" spans="1:34" ht="6" customHeight="1" thickBot="1">
      <c r="A1601" s="192"/>
      <c r="B1601" s="324"/>
      <c r="C1601" s="327"/>
      <c r="D1601" s="330"/>
      <c r="E1601" s="194"/>
      <c r="F1601" s="197"/>
      <c r="G1601" s="197"/>
      <c r="H1601" s="214"/>
      <c r="I1601" s="324"/>
      <c r="J1601" s="327"/>
      <c r="K1601" s="330"/>
      <c r="L1601" s="241"/>
      <c r="M1601" s="242"/>
      <c r="N1601" s="242"/>
      <c r="O1601" s="243"/>
      <c r="P1601" s="116">
        <v>4</v>
      </c>
      <c r="Q1601" s="116">
        <v>5</v>
      </c>
      <c r="R1601" s="116">
        <v>4</v>
      </c>
      <c r="S1601" s="116">
        <v>5</v>
      </c>
      <c r="T1601" s="234"/>
      <c r="U1601" s="235"/>
      <c r="V1601" s="228" t="s">
        <v>10</v>
      </c>
      <c r="W1601" s="157">
        <v>2</v>
      </c>
      <c r="X1601" s="89"/>
      <c r="Y1601" s="71"/>
      <c r="Z1601" s="71"/>
      <c r="AA1601" s="94"/>
      <c r="AB1601" s="37"/>
      <c r="AC1601" s="73"/>
      <c r="AD1601" s="319"/>
      <c r="AE1601" s="319"/>
      <c r="AF1601" s="319"/>
      <c r="AG1601" s="320"/>
      <c r="AH1601" s="172" t="s">
        <v>15</v>
      </c>
    </row>
    <row r="1602" spans="1:34" ht="6" customHeight="1" thickBot="1">
      <c r="A1602" s="192"/>
      <c r="B1602" s="324"/>
      <c r="C1602" s="327"/>
      <c r="D1602" s="330"/>
      <c r="E1602" s="194"/>
      <c r="F1602" s="197"/>
      <c r="G1602" s="197"/>
      <c r="H1602" s="214"/>
      <c r="I1602" s="324"/>
      <c r="J1602" s="327"/>
      <c r="K1602" s="330"/>
      <c r="L1602" s="241"/>
      <c r="M1602" s="242"/>
      <c r="N1602" s="242"/>
      <c r="O1602" s="243"/>
      <c r="P1602" s="116"/>
      <c r="Q1602" s="116"/>
      <c r="R1602" s="116"/>
      <c r="S1602" s="116"/>
      <c r="T1602" s="234"/>
      <c r="U1602" s="235"/>
      <c r="V1602" s="131"/>
      <c r="W1602" s="134"/>
      <c r="X1602" s="89"/>
      <c r="Y1602" s="71"/>
      <c r="Z1602" s="71"/>
      <c r="AA1602" s="94"/>
      <c r="AB1602" s="37"/>
      <c r="AC1602" s="73"/>
      <c r="AD1602" s="319"/>
      <c r="AE1602" s="319"/>
      <c r="AF1602" s="319"/>
      <c r="AG1602" s="320"/>
      <c r="AH1602" s="173"/>
    </row>
    <row r="1603" spans="1:34" ht="6" customHeight="1" thickBot="1">
      <c r="A1603" s="192"/>
      <c r="B1603" s="324"/>
      <c r="C1603" s="327"/>
      <c r="D1603" s="330"/>
      <c r="E1603" s="194"/>
      <c r="F1603" s="197"/>
      <c r="G1603" s="197"/>
      <c r="H1603" s="214"/>
      <c r="I1603" s="324"/>
      <c r="J1603" s="327"/>
      <c r="K1603" s="330"/>
      <c r="L1603" s="241"/>
      <c r="M1603" s="242"/>
      <c r="N1603" s="242"/>
      <c r="O1603" s="243"/>
      <c r="P1603" s="116"/>
      <c r="Q1603" s="116"/>
      <c r="R1603" s="116"/>
      <c r="S1603" s="116"/>
      <c r="T1603" s="234"/>
      <c r="U1603" s="235"/>
      <c r="V1603" s="131"/>
      <c r="W1603" s="134"/>
      <c r="X1603" s="89"/>
      <c r="Y1603" s="71"/>
      <c r="Z1603" s="71"/>
      <c r="AA1603" s="94"/>
      <c r="AB1603" s="37"/>
      <c r="AC1603" s="73"/>
      <c r="AD1603" s="319"/>
      <c r="AE1603" s="319"/>
      <c r="AF1603" s="319"/>
      <c r="AG1603" s="320"/>
      <c r="AH1603" s="173"/>
    </row>
    <row r="1604" spans="1:34" ht="6" customHeight="1" thickBot="1">
      <c r="A1604" s="192"/>
      <c r="B1604" s="325"/>
      <c r="C1604" s="328"/>
      <c r="D1604" s="331"/>
      <c r="E1604" s="195"/>
      <c r="F1604" s="198"/>
      <c r="G1604" s="198"/>
      <c r="H1604" s="215"/>
      <c r="I1604" s="325"/>
      <c r="J1604" s="328"/>
      <c r="K1604" s="331"/>
      <c r="L1604" s="244"/>
      <c r="M1604" s="245"/>
      <c r="N1604" s="245"/>
      <c r="O1604" s="246"/>
      <c r="P1604" s="212"/>
      <c r="Q1604" s="212"/>
      <c r="R1604" s="212"/>
      <c r="S1604" s="212"/>
      <c r="T1604" s="236"/>
      <c r="U1604" s="237"/>
      <c r="V1604" s="229"/>
      <c r="W1604" s="158"/>
      <c r="X1604" s="90"/>
      <c r="Y1604" s="72"/>
      <c r="Z1604" s="72"/>
      <c r="AA1604" s="97"/>
      <c r="AB1604" s="43"/>
      <c r="AC1604" s="74"/>
      <c r="AD1604" s="321"/>
      <c r="AE1604" s="321"/>
      <c r="AF1604" s="321"/>
      <c r="AG1604" s="322"/>
      <c r="AH1604" s="174"/>
    </row>
    <row r="1605" spans="1:34" ht="6" customHeight="1" thickBot="1">
      <c r="A1605" s="249">
        <v>86</v>
      </c>
      <c r="B1605" s="293" t="str">
        <f>IF(VLOOKUP(A1605,入力シート❷!A:B,2,FALSE)="ハイパーコース","ハイパー","")</f>
        <v/>
      </c>
      <c r="C1605" s="296" t="str">
        <f>IF(VLOOKUP(A1605,入力シート❷!A:B,2,FALSE)="アドバンストコース","アドバンスト","")</f>
        <v/>
      </c>
      <c r="D1605" s="299" t="str">
        <f>IF(VLOOKUP(A1605,入力シート❷!A:B,2,FALSE)="アグレッシブコース","アグレッシブ","")</f>
        <v/>
      </c>
      <c r="E1605" s="250" t="str">
        <f>IF(VLOOKUP(A1605,入力シート❷!A:C,3,FALSE)="A推薦(単願)","A推薦","")</f>
        <v/>
      </c>
      <c r="F1605" s="253" t="str">
        <f>IF(VLOOKUP(A1605,入力シート❷!A:C,3,FALSE)="B推薦(併願)","B推薦","")</f>
        <v/>
      </c>
      <c r="G1605" s="253" t="str">
        <f>IF(VLOOKUP(A1605,入力シート❷!A:C,3,FALSE)="C推薦(第一志望)","C推薦","")</f>
        <v/>
      </c>
      <c r="H1605" s="256" t="str">
        <f>IF(VLOOKUP(A1605,入力シート❷!A:C,3,FALSE)="併願優遇","併願優遇","")</f>
        <v/>
      </c>
      <c r="I1605" s="293" t="str">
        <f>IF(VLOOKUP(A1605,入力シート❷!A:D,4,FALSE)="学業特待Ⅰ","学業特待Ⅰ","")</f>
        <v/>
      </c>
      <c r="J1605" s="296" t="str">
        <f>IF(VLOOKUP(A1605,入力シート❷!A:D,4,FALSE)="学業特待Ⅱ","学業特待Ⅱ","")</f>
        <v/>
      </c>
      <c r="K1605" s="299" t="str">
        <f>IF(VLOOKUP(A1605,入力シート❷!A:D,4,FALSE)="学業特待Ⅲ","学業特待Ⅲ","")</f>
        <v/>
      </c>
      <c r="L1605" s="277" t="str">
        <f>IF(OR(VLOOKUP(A1605,入力シート❷!A:I,7,FALSE)="",VLOOKUP(A1605,入力シート❷!A:I,8,FALSE)=""),"入力シート❷に入力してください",VLOOKUP(A1605,入力シート❷!A:I,7,FALSE)&amp;"　"&amp;VLOOKUP(A1605,入力シート❷!A:I,8,FALSE))</f>
        <v>入力シート❷に入力してください</v>
      </c>
      <c r="M1605" s="278"/>
      <c r="N1605" s="268" t="str">
        <f>IF(VLOOKUP(A1605,入力シート❷!A:I,9,FALSE)="","",IF(VLOOKUP(A1605,入力シート❷!A:I,9,FALSE)="女","",VLOOKUP(A1605,入力シート❷!A:I,9,FALSE)))</f>
        <v/>
      </c>
      <c r="O1605" s="271" t="str">
        <f>IF(VLOOKUP(A1605,入力シート❷!A:I,9,FALSE)="","",IF(VLOOKUP(A1605,入力シート❷!A:I,9,FALSE)="男","",VLOOKUP(A1605,入力シート❷!A:I,9,FALSE)))</f>
        <v/>
      </c>
      <c r="P1605" s="159" t="s">
        <v>0</v>
      </c>
      <c r="Q1605" s="159" t="s">
        <v>1</v>
      </c>
      <c r="R1605" s="159" t="s">
        <v>2</v>
      </c>
      <c r="S1605" s="159" t="s">
        <v>3</v>
      </c>
      <c r="T1605" s="159" t="s">
        <v>6</v>
      </c>
      <c r="U1605" s="159" t="s">
        <v>7</v>
      </c>
      <c r="V1605" s="153" t="s">
        <v>8</v>
      </c>
      <c r="W1605" s="138" t="str">
        <f>IF(VLOOKUP(A1605,入力シート❷!A:U,19,FALSE)="","",VLOOKUP(A1605,入力シート❷!A:U,19,FALSE))</f>
        <v/>
      </c>
      <c r="X1605" s="87" t="str">
        <f>IF(VLOOKUP(A1605,入力シート❷!A:AF,22,FALSE)="","",VLOOKUP(A1605,入力シート❷!A:AF,22,FALSE))</f>
        <v/>
      </c>
      <c r="Y1605" s="66" t="str">
        <f>IF(VLOOKUP(A1605,入力シート❷!A:AF,23,FALSE)="","",VLOOKUP(A1605,入力シート❷!A:AF,23,FALSE))</f>
        <v/>
      </c>
      <c r="Z1605" s="66" t="str">
        <f>IF(VLOOKUP(A1605,入力シート❷!A:AF,24,FALSE)="","",VLOOKUP(A1605,入力シート❷!A:AF,24,FALSE))</f>
        <v/>
      </c>
      <c r="AA1605" s="66" t="str">
        <f>IF(VLOOKUP(A1605,入力シート❷!A:AF,25,FALSE)="","",VLOOKUP(A1605,入力シート❷!A:AF,25,FALSE))</f>
        <v/>
      </c>
      <c r="AB1605" s="66" t="str">
        <f>IF(VLOOKUP(A1605,入力シート❷!A:AF,26,FALSE)="","",VLOOKUP(A1605,入力シート❷!A:AF,26,FALSE))</f>
        <v/>
      </c>
      <c r="AC1605" s="77" t="str">
        <f>IF(VLOOKUP(A1605,入力シート❷!A:AF,27,FALSE)="","",VLOOKUP(A1605,入力シート❷!A:AF,27,FALSE))</f>
        <v/>
      </c>
      <c r="AD1605" s="81" t="str">
        <f>IF(VLOOKUP(A1605,入力シート❷!A:AG,33,FALSE)="","必要な場合、入力シート❷に入力してください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必要な場合、入力シート❷に入力してください",VLOOKUP(A1605,入力シート❷!A:AG,33,FALSE))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05" s="81"/>
      <c r="AF1605" s="81"/>
      <c r="AG1605" s="82"/>
      <c r="AH1605" s="164" t="s">
        <v>15</v>
      </c>
    </row>
    <row r="1606" spans="1:34" ht="6" customHeight="1" thickBot="1">
      <c r="A1606" s="249"/>
      <c r="B1606" s="294"/>
      <c r="C1606" s="297"/>
      <c r="D1606" s="300"/>
      <c r="E1606" s="251"/>
      <c r="F1606" s="254"/>
      <c r="G1606" s="254"/>
      <c r="H1606" s="257"/>
      <c r="I1606" s="294"/>
      <c r="J1606" s="297"/>
      <c r="K1606" s="300"/>
      <c r="L1606" s="279"/>
      <c r="M1606" s="280"/>
      <c r="N1606" s="269"/>
      <c r="O1606" s="272"/>
      <c r="P1606" s="115"/>
      <c r="Q1606" s="115"/>
      <c r="R1606" s="115"/>
      <c r="S1606" s="115"/>
      <c r="T1606" s="115"/>
      <c r="U1606" s="115"/>
      <c r="V1606" s="124"/>
      <c r="W1606" s="121"/>
      <c r="X1606" s="75"/>
      <c r="Y1606" s="67"/>
      <c r="Z1606" s="67"/>
      <c r="AA1606" s="67"/>
      <c r="AB1606" s="67"/>
      <c r="AC1606" s="78"/>
      <c r="AD1606" s="83"/>
      <c r="AE1606" s="83"/>
      <c r="AF1606" s="83"/>
      <c r="AG1606" s="84"/>
      <c r="AH1606" s="165"/>
    </row>
    <row r="1607" spans="1:34" ht="6" customHeight="1" thickBot="1">
      <c r="A1607" s="249"/>
      <c r="B1607" s="294"/>
      <c r="C1607" s="297"/>
      <c r="D1607" s="300"/>
      <c r="E1607" s="251"/>
      <c r="F1607" s="254"/>
      <c r="G1607" s="254"/>
      <c r="H1607" s="257"/>
      <c r="I1607" s="294"/>
      <c r="J1607" s="297"/>
      <c r="K1607" s="300"/>
      <c r="L1607" s="279"/>
      <c r="M1607" s="280"/>
      <c r="N1607" s="269"/>
      <c r="O1607" s="272"/>
      <c r="P1607" s="107" t="str">
        <f>IF(VLOOKUP(A1605,入力シート❷!A:U,10,FALSE)="","",VLOOKUP(A1605,入力シート❷!A:U,10,FALSE))</f>
        <v/>
      </c>
      <c r="Q1607" s="107" t="str">
        <f>IF(VLOOKUP(A1605,入力シート❷!A:U,11,FALSE)="","",VLOOKUP(A1605,入力シート❷!A:U,11,FALSE))</f>
        <v/>
      </c>
      <c r="R1607" s="107" t="str">
        <f>IF(VLOOKUP(A1605,入力シート❷!A:U,12,FALSE)="","",VLOOKUP(A1605,入力シート❷!A:U,12,FALSE))</f>
        <v/>
      </c>
      <c r="S1607" s="107" t="str">
        <f>IF(VLOOKUP(A1605,入力シート❷!A:U,13,FALSE)="","",VLOOKUP(A1605,入力シート❷!A:U,13,FALSE))</f>
        <v/>
      </c>
      <c r="T1607" s="107" t="str">
        <f>IF(VLOOKUP(A1605,入力シート❷!A:U,18,FALSE)="","",VLOOKUP(A1605,入力シート❷!A:U,18,FALSE))</f>
        <v/>
      </c>
      <c r="U1607" s="107" t="str">
        <f>IF(SUM(P1607:T1607)=0,"",SUM(P1607:T1607))</f>
        <v/>
      </c>
      <c r="V1607" s="124"/>
      <c r="W1607" s="121"/>
      <c r="X1607" s="75"/>
      <c r="Y1607" s="67"/>
      <c r="Z1607" s="67"/>
      <c r="AA1607" s="67"/>
      <c r="AB1607" s="67"/>
      <c r="AC1607" s="78"/>
      <c r="AD1607" s="83"/>
      <c r="AE1607" s="83"/>
      <c r="AF1607" s="83"/>
      <c r="AG1607" s="84"/>
      <c r="AH1607" s="165"/>
    </row>
    <row r="1608" spans="1:34" ht="6" customHeight="1" thickBot="1">
      <c r="A1608" s="249"/>
      <c r="B1608" s="294"/>
      <c r="C1608" s="297"/>
      <c r="D1608" s="300"/>
      <c r="E1608" s="251"/>
      <c r="F1608" s="254"/>
      <c r="G1608" s="254"/>
      <c r="H1608" s="257"/>
      <c r="I1608" s="294"/>
      <c r="J1608" s="297"/>
      <c r="K1608" s="300"/>
      <c r="L1608" s="281"/>
      <c r="M1608" s="282"/>
      <c r="N1608" s="270"/>
      <c r="O1608" s="273"/>
      <c r="P1608" s="107"/>
      <c r="Q1608" s="107"/>
      <c r="R1608" s="107"/>
      <c r="S1608" s="107"/>
      <c r="T1608" s="107"/>
      <c r="U1608" s="107"/>
      <c r="V1608" s="154"/>
      <c r="W1608" s="139"/>
      <c r="X1608" s="75"/>
      <c r="Y1608" s="67"/>
      <c r="Z1608" s="67"/>
      <c r="AA1608" s="67"/>
      <c r="AB1608" s="67"/>
      <c r="AC1608" s="78"/>
      <c r="AD1608" s="83"/>
      <c r="AE1608" s="83"/>
      <c r="AF1608" s="83"/>
      <c r="AG1608" s="84"/>
      <c r="AH1608" s="166"/>
    </row>
    <row r="1609" spans="1:34" ht="6" customHeight="1" thickBot="1">
      <c r="A1609" s="249"/>
      <c r="B1609" s="294"/>
      <c r="C1609" s="297"/>
      <c r="D1609" s="300"/>
      <c r="E1609" s="251"/>
      <c r="F1609" s="254"/>
      <c r="G1609" s="254"/>
      <c r="H1609" s="257"/>
      <c r="I1609" s="294"/>
      <c r="J1609" s="297"/>
      <c r="K1609" s="300"/>
      <c r="L1609" s="259" t="str">
        <f>IF(OR(VLOOKUP(A1605,入力シート❷!A:I,5,FALSE)="",VLOOKUP(A1605,入力シート❷!A:I,6,FALSE)=""),"入力シート❷に入力してください",VLOOKUP(A1605,入力シート❷!A:I,5,FALSE)&amp;"　"&amp;VLOOKUP(A1605,入力シート❷!A:I,6,FALSE))</f>
        <v>入力シート❷に入力してください</v>
      </c>
      <c r="M1609" s="260"/>
      <c r="N1609" s="260"/>
      <c r="O1609" s="261"/>
      <c r="P1609" s="107"/>
      <c r="Q1609" s="107"/>
      <c r="R1609" s="107"/>
      <c r="S1609" s="107"/>
      <c r="T1609" s="107"/>
      <c r="U1609" s="107"/>
      <c r="V1609" s="136" t="s">
        <v>9</v>
      </c>
      <c r="W1609" s="128" t="str">
        <f>IF(VLOOKUP(A1605,入力シート❷!A:U,20,FALSE)="","",VLOOKUP(A1605,入力シート❷!A:U,20,FALSE))</f>
        <v/>
      </c>
      <c r="X1609" s="75"/>
      <c r="Y1609" s="67"/>
      <c r="Z1609" s="67"/>
      <c r="AA1609" s="67"/>
      <c r="AB1609" s="67"/>
      <c r="AC1609" s="78"/>
      <c r="AD1609" s="83"/>
      <c r="AE1609" s="83"/>
      <c r="AF1609" s="83"/>
      <c r="AG1609" s="84"/>
      <c r="AH1609" s="167" t="s">
        <v>15</v>
      </c>
    </row>
    <row r="1610" spans="1:34" ht="6" customHeight="1" thickBot="1">
      <c r="A1610" s="249"/>
      <c r="B1610" s="294"/>
      <c r="C1610" s="297"/>
      <c r="D1610" s="300"/>
      <c r="E1610" s="251"/>
      <c r="F1610" s="254"/>
      <c r="G1610" s="254"/>
      <c r="H1610" s="257"/>
      <c r="I1610" s="294"/>
      <c r="J1610" s="297"/>
      <c r="K1610" s="300"/>
      <c r="L1610" s="262"/>
      <c r="M1610" s="263"/>
      <c r="N1610" s="263"/>
      <c r="O1610" s="264"/>
      <c r="P1610" s="113"/>
      <c r="Q1610" s="113"/>
      <c r="R1610" s="113"/>
      <c r="S1610" s="113"/>
      <c r="T1610" s="113"/>
      <c r="U1610" s="113"/>
      <c r="V1610" s="124"/>
      <c r="W1610" s="121"/>
      <c r="X1610" s="75"/>
      <c r="Y1610" s="67"/>
      <c r="Z1610" s="67"/>
      <c r="AA1610" s="67"/>
      <c r="AB1610" s="67"/>
      <c r="AC1610" s="78"/>
      <c r="AD1610" s="83"/>
      <c r="AE1610" s="83"/>
      <c r="AF1610" s="83"/>
      <c r="AG1610" s="84"/>
      <c r="AH1610" s="165"/>
    </row>
    <row r="1611" spans="1:34" ht="6" customHeight="1" thickBot="1">
      <c r="A1611" s="249"/>
      <c r="B1611" s="294"/>
      <c r="C1611" s="297"/>
      <c r="D1611" s="300"/>
      <c r="E1611" s="251"/>
      <c r="F1611" s="254"/>
      <c r="G1611" s="254"/>
      <c r="H1611" s="257"/>
      <c r="I1611" s="294"/>
      <c r="J1611" s="297"/>
      <c r="K1611" s="300"/>
      <c r="L1611" s="262"/>
      <c r="M1611" s="263"/>
      <c r="N1611" s="263"/>
      <c r="O1611" s="264"/>
      <c r="P1611" s="114" t="s">
        <v>4</v>
      </c>
      <c r="Q1611" s="114" t="s">
        <v>5</v>
      </c>
      <c r="R1611" s="114" t="s">
        <v>11</v>
      </c>
      <c r="S1611" s="114" t="s">
        <v>12</v>
      </c>
      <c r="T1611" s="126" t="s">
        <v>15</v>
      </c>
      <c r="U1611" s="16"/>
      <c r="V1611" s="124"/>
      <c r="W1611" s="121"/>
      <c r="X1611" s="75" t="str">
        <f>IF(VLOOKUP(A1605,入力シート❷!A:AF,28,FALSE)="","",VLOOKUP(A1605,入力シート❷!A:AF,28,FALSE))</f>
        <v/>
      </c>
      <c r="Y1611" s="67" t="str">
        <f>IF(VLOOKUP(A1605,入力シート❷!A:AF,29,FALSE)="","",VLOOKUP(A1605,入力シート❷!A:AF,29,FALSE))</f>
        <v/>
      </c>
      <c r="Z1611" s="67" t="str">
        <f>IF(VLOOKUP(A1605,入力シート❷!A:AF,30,FALSE)="","",VLOOKUP(A1605,入力シート❷!A:AF,30,FALSE))</f>
        <v/>
      </c>
      <c r="AA1611" s="67" t="str">
        <f>IF(VLOOKUP(A1605,入力シート❷!A:AF,31,FALSE)="","",VLOOKUP(A1605,入力シート❷!A:AF,31,FALSE))</f>
        <v/>
      </c>
      <c r="AB1611" s="67" t="str">
        <f>IF(VLOOKUP(A1605,入力シート❷!A:AF,32,FALSE)="","",VLOOKUP(A1605,入力シート❷!A:AF,32,FALSE))</f>
        <v/>
      </c>
      <c r="AC1611" s="69"/>
      <c r="AD1611" s="83"/>
      <c r="AE1611" s="83"/>
      <c r="AF1611" s="83"/>
      <c r="AG1611" s="84"/>
      <c r="AH1611" s="165"/>
    </row>
    <row r="1612" spans="1:34" ht="6" customHeight="1" thickBot="1">
      <c r="A1612" s="249"/>
      <c r="B1612" s="294"/>
      <c r="C1612" s="297"/>
      <c r="D1612" s="300"/>
      <c r="E1612" s="251"/>
      <c r="F1612" s="254"/>
      <c r="G1612" s="254"/>
      <c r="H1612" s="257"/>
      <c r="I1612" s="294"/>
      <c r="J1612" s="297"/>
      <c r="K1612" s="300"/>
      <c r="L1612" s="262"/>
      <c r="M1612" s="263"/>
      <c r="N1612" s="263"/>
      <c r="O1612" s="264"/>
      <c r="P1612" s="115"/>
      <c r="Q1612" s="115"/>
      <c r="R1612" s="115"/>
      <c r="S1612" s="115"/>
      <c r="T1612" s="127"/>
      <c r="U1612" s="17"/>
      <c r="V1612" s="137"/>
      <c r="W1612" s="129"/>
      <c r="X1612" s="75"/>
      <c r="Y1612" s="67"/>
      <c r="Z1612" s="67"/>
      <c r="AA1612" s="67"/>
      <c r="AB1612" s="67"/>
      <c r="AC1612" s="69"/>
      <c r="AD1612" s="83"/>
      <c r="AE1612" s="83"/>
      <c r="AF1612" s="83"/>
      <c r="AG1612" s="84"/>
      <c r="AH1612" s="166"/>
    </row>
    <row r="1613" spans="1:34" ht="6" customHeight="1" thickBot="1">
      <c r="A1613" s="249"/>
      <c r="B1613" s="294"/>
      <c r="C1613" s="297"/>
      <c r="D1613" s="300"/>
      <c r="E1613" s="251"/>
      <c r="F1613" s="254"/>
      <c r="G1613" s="254"/>
      <c r="H1613" s="257"/>
      <c r="I1613" s="294"/>
      <c r="J1613" s="297"/>
      <c r="K1613" s="300"/>
      <c r="L1613" s="262"/>
      <c r="M1613" s="263"/>
      <c r="N1613" s="263"/>
      <c r="O1613" s="264"/>
      <c r="P1613" s="107" t="str">
        <f>IF(VLOOKUP(A1605,入力シート❷!A:U,14,FALSE)="","",VLOOKUP(A1605,入力シート❷!A:U,14,FALSE))</f>
        <v/>
      </c>
      <c r="Q1613" s="107" t="str">
        <f>IF(VLOOKUP(A1605,入力シート❷!A:U,15,FALSE)="","",VLOOKUP(A1605,入力シート❷!A:U,15,FALSE))</f>
        <v/>
      </c>
      <c r="R1613" s="107" t="str">
        <f>IF(VLOOKUP(A1605,入力シート❷!A:U,16,FALSE)="","",VLOOKUP(A1605,入力シート❷!A:U,16,FALSE))</f>
        <v/>
      </c>
      <c r="S1613" s="107" t="str">
        <f>IF(VLOOKUP(A1605,入力シート❷!A:U,17,FALSE)="","",VLOOKUP(A1605,入力シート❷!A:U,17,FALSE))</f>
        <v/>
      </c>
      <c r="T1613" s="127"/>
      <c r="U1613" s="17"/>
      <c r="V1613" s="123" t="s">
        <v>10</v>
      </c>
      <c r="W1613" s="120" t="str">
        <f>IF(VLOOKUP(A1605,入力シート❷!A:U,21,FALSE)="","",VLOOKUP(A1605,入力シート❷!A:U,21,FALSE))</f>
        <v/>
      </c>
      <c r="X1613" s="75"/>
      <c r="Y1613" s="67"/>
      <c r="Z1613" s="67"/>
      <c r="AA1613" s="67"/>
      <c r="AB1613" s="67"/>
      <c r="AC1613" s="69"/>
      <c r="AD1613" s="83"/>
      <c r="AE1613" s="83"/>
      <c r="AF1613" s="83"/>
      <c r="AG1613" s="84"/>
      <c r="AH1613" s="167" t="s">
        <v>15</v>
      </c>
    </row>
    <row r="1614" spans="1:34" ht="6" customHeight="1" thickBot="1">
      <c r="A1614" s="249"/>
      <c r="B1614" s="294"/>
      <c r="C1614" s="297"/>
      <c r="D1614" s="300"/>
      <c r="E1614" s="251"/>
      <c r="F1614" s="254"/>
      <c r="G1614" s="254"/>
      <c r="H1614" s="257"/>
      <c r="I1614" s="294"/>
      <c r="J1614" s="297"/>
      <c r="K1614" s="300"/>
      <c r="L1614" s="262"/>
      <c r="M1614" s="263"/>
      <c r="N1614" s="263"/>
      <c r="O1614" s="264"/>
      <c r="P1614" s="107"/>
      <c r="Q1614" s="107"/>
      <c r="R1614" s="107"/>
      <c r="S1614" s="107"/>
      <c r="T1614" s="111" t="str">
        <f>VLOOKUP(A1605,■■■!A:BN,66)</f>
        <v/>
      </c>
      <c r="U1614" s="118">
        <f>VLOOKUP(A1605,■■■!A:BA,53)</f>
        <v>0</v>
      </c>
      <c r="V1614" s="124"/>
      <c r="W1614" s="121"/>
      <c r="X1614" s="75"/>
      <c r="Y1614" s="67"/>
      <c r="Z1614" s="67"/>
      <c r="AA1614" s="67"/>
      <c r="AB1614" s="67"/>
      <c r="AC1614" s="69"/>
      <c r="AD1614" s="83"/>
      <c r="AE1614" s="83"/>
      <c r="AF1614" s="83"/>
      <c r="AG1614" s="84"/>
      <c r="AH1614" s="165"/>
    </row>
    <row r="1615" spans="1:34" ht="6" customHeight="1" thickBot="1">
      <c r="A1615" s="249"/>
      <c r="B1615" s="294"/>
      <c r="C1615" s="297"/>
      <c r="D1615" s="300"/>
      <c r="E1615" s="251"/>
      <c r="F1615" s="254"/>
      <c r="G1615" s="254"/>
      <c r="H1615" s="257"/>
      <c r="I1615" s="294"/>
      <c r="J1615" s="297"/>
      <c r="K1615" s="300"/>
      <c r="L1615" s="262"/>
      <c r="M1615" s="263"/>
      <c r="N1615" s="263"/>
      <c r="O1615" s="264"/>
      <c r="P1615" s="107"/>
      <c r="Q1615" s="107"/>
      <c r="R1615" s="107"/>
      <c r="S1615" s="107"/>
      <c r="T1615" s="111"/>
      <c r="U1615" s="118"/>
      <c r="V1615" s="124"/>
      <c r="W1615" s="121"/>
      <c r="X1615" s="75"/>
      <c r="Y1615" s="67"/>
      <c r="Z1615" s="67"/>
      <c r="AA1615" s="67"/>
      <c r="AB1615" s="67"/>
      <c r="AC1615" s="69"/>
      <c r="AD1615" s="83"/>
      <c r="AE1615" s="83"/>
      <c r="AF1615" s="83"/>
      <c r="AG1615" s="84"/>
      <c r="AH1615" s="165"/>
    </row>
    <row r="1616" spans="1:34" ht="6" customHeight="1" thickBot="1">
      <c r="A1616" s="249"/>
      <c r="B1616" s="295"/>
      <c r="C1616" s="298"/>
      <c r="D1616" s="301"/>
      <c r="E1616" s="252"/>
      <c r="F1616" s="255"/>
      <c r="G1616" s="255"/>
      <c r="H1616" s="258"/>
      <c r="I1616" s="295"/>
      <c r="J1616" s="298"/>
      <c r="K1616" s="301"/>
      <c r="L1616" s="265"/>
      <c r="M1616" s="266"/>
      <c r="N1616" s="266"/>
      <c r="O1616" s="267"/>
      <c r="P1616" s="108"/>
      <c r="Q1616" s="108"/>
      <c r="R1616" s="108"/>
      <c r="S1616" s="108"/>
      <c r="T1616" s="112"/>
      <c r="U1616" s="119"/>
      <c r="V1616" s="125"/>
      <c r="W1616" s="122"/>
      <c r="X1616" s="76"/>
      <c r="Y1616" s="68"/>
      <c r="Z1616" s="68"/>
      <c r="AA1616" s="68"/>
      <c r="AB1616" s="68"/>
      <c r="AC1616" s="70"/>
      <c r="AD1616" s="85"/>
      <c r="AE1616" s="85"/>
      <c r="AF1616" s="85"/>
      <c r="AG1616" s="86"/>
      <c r="AH1616" s="168"/>
    </row>
    <row r="1617" spans="1:34" ht="6" customHeight="1" thickBot="1">
      <c r="A1617" s="249">
        <v>87</v>
      </c>
      <c r="B1617" s="293" t="str">
        <f>IF(VLOOKUP(A1617,入力シート❷!A:B,2,FALSE)="ハイパーコース","ハイパー","")</f>
        <v/>
      </c>
      <c r="C1617" s="296" t="str">
        <f>IF(VLOOKUP(A1617,入力シート❷!A:B,2,FALSE)="アドバンストコース","アドバンスト","")</f>
        <v/>
      </c>
      <c r="D1617" s="299" t="str">
        <f>IF(VLOOKUP(A1617,入力シート❷!A:B,2,FALSE)="アグレッシブコース","アグレッシブ","")</f>
        <v/>
      </c>
      <c r="E1617" s="250" t="str">
        <f>IF(VLOOKUP(A1617,入力シート❷!A:C,3,FALSE)="A推薦(単願)","A推薦","")</f>
        <v/>
      </c>
      <c r="F1617" s="253" t="str">
        <f>IF(VLOOKUP(A1617,入力シート❷!A:C,3,FALSE)="B推薦(併願)","B推薦","")</f>
        <v/>
      </c>
      <c r="G1617" s="253" t="str">
        <f>IF(VLOOKUP(A1617,入力シート❷!A:C,3,FALSE)="C推薦(第一志望)","C推薦","")</f>
        <v/>
      </c>
      <c r="H1617" s="256" t="str">
        <f>IF(VLOOKUP(A1617,入力シート❷!A:C,3,FALSE)="併願優遇","併願優遇","")</f>
        <v/>
      </c>
      <c r="I1617" s="293" t="str">
        <f>IF(VLOOKUP(A1617,入力シート❷!A:D,4,FALSE)="学業特待Ⅰ","学業特待Ⅰ","")</f>
        <v/>
      </c>
      <c r="J1617" s="296" t="str">
        <f>IF(VLOOKUP(A1617,入力シート❷!A:D,4,FALSE)="学業特待Ⅱ","学業特待Ⅱ","")</f>
        <v/>
      </c>
      <c r="K1617" s="299" t="str">
        <f>IF(VLOOKUP(A1617,入力シート❷!A:D,4,FALSE)="学業特待Ⅲ","学業特待Ⅲ","")</f>
        <v/>
      </c>
      <c r="L1617" s="277" t="str">
        <f>IF(OR(VLOOKUP(A1617,入力シート❷!A:I,7,FALSE)="",VLOOKUP(A1617,入力シート❷!A:I,8,FALSE)=""),"入力シート❷に入力してください",VLOOKUP(A1617,入力シート❷!A:I,7,FALSE)&amp;"　"&amp;VLOOKUP(A1617,入力シート❷!A:I,8,FALSE))</f>
        <v>入力シート❷に入力してください</v>
      </c>
      <c r="M1617" s="278"/>
      <c r="N1617" s="268" t="str">
        <f>IF(VLOOKUP(A1617,入力シート❷!A:I,9,FALSE)="","",IF(VLOOKUP(A1617,入力シート❷!A:I,9,FALSE)="女","",VLOOKUP(A1617,入力シート❷!A:I,9,FALSE)))</f>
        <v/>
      </c>
      <c r="O1617" s="271" t="str">
        <f>IF(VLOOKUP(A1617,入力シート❷!A:I,9,FALSE)="","",IF(VLOOKUP(A1617,入力シート❷!A:I,9,FALSE)="男","",VLOOKUP(A1617,入力シート❷!A:I,9,FALSE)))</f>
        <v/>
      </c>
      <c r="P1617" s="159" t="s">
        <v>0</v>
      </c>
      <c r="Q1617" s="159" t="s">
        <v>1</v>
      </c>
      <c r="R1617" s="159" t="s">
        <v>2</v>
      </c>
      <c r="S1617" s="159" t="s">
        <v>3</v>
      </c>
      <c r="T1617" s="159" t="s">
        <v>6</v>
      </c>
      <c r="U1617" s="159" t="s">
        <v>7</v>
      </c>
      <c r="V1617" s="153" t="s">
        <v>8</v>
      </c>
      <c r="W1617" s="138" t="str">
        <f>IF(VLOOKUP(A1617,入力シート❷!A:U,19,FALSE)="","",VLOOKUP(A1617,入力シート❷!A:U,19,FALSE))</f>
        <v/>
      </c>
      <c r="X1617" s="87" t="str">
        <f>IF(VLOOKUP(A1617,入力シート❷!A:AF,22,FALSE)="","",VLOOKUP(A1617,入力シート❷!A:AF,22,FALSE))</f>
        <v/>
      </c>
      <c r="Y1617" s="66" t="str">
        <f>IF(VLOOKUP(A1617,入力シート❷!A:AF,23,FALSE)="","",VLOOKUP(A1617,入力シート❷!A:AF,23,FALSE))</f>
        <v/>
      </c>
      <c r="Z1617" s="66" t="str">
        <f>IF(VLOOKUP(A1617,入力シート❷!A:AF,24,FALSE)="","",VLOOKUP(A1617,入力シート❷!A:AF,24,FALSE))</f>
        <v/>
      </c>
      <c r="AA1617" s="66" t="str">
        <f>IF(VLOOKUP(A1617,入力シート❷!A:AF,25,FALSE)="","",VLOOKUP(A1617,入力シート❷!A:AF,25,FALSE))</f>
        <v/>
      </c>
      <c r="AB1617" s="66" t="str">
        <f>IF(VLOOKUP(A1617,入力シート❷!A:AF,26,FALSE)="","",VLOOKUP(A1617,入力シート❷!A:AF,26,FALSE))</f>
        <v/>
      </c>
      <c r="AC1617" s="77" t="str">
        <f>IF(VLOOKUP(A1617,入力シート❷!A:AF,27,FALSE)="","",VLOOKUP(A1617,入力シート❷!A:AF,27,FALSE))</f>
        <v/>
      </c>
      <c r="AD1617" s="81" t="str">
        <f>IF(VLOOKUP(A1617,入力シート❷!A:AG,33,FALSE)="","必要な場合、入力シート❷に入力してください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必要な場合、入力シート❷に入力してください",VLOOKUP(A1617,入力シート❷!A:AG,33,FALSE))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17" s="81"/>
      <c r="AF1617" s="81"/>
      <c r="AG1617" s="82"/>
      <c r="AH1617" s="164" t="s">
        <v>15</v>
      </c>
    </row>
    <row r="1618" spans="1:34" ht="6" customHeight="1" thickBot="1">
      <c r="A1618" s="249"/>
      <c r="B1618" s="294"/>
      <c r="C1618" s="297"/>
      <c r="D1618" s="300"/>
      <c r="E1618" s="251"/>
      <c r="F1618" s="254"/>
      <c r="G1618" s="254"/>
      <c r="H1618" s="257"/>
      <c r="I1618" s="294"/>
      <c r="J1618" s="297"/>
      <c r="K1618" s="300"/>
      <c r="L1618" s="279"/>
      <c r="M1618" s="280"/>
      <c r="N1618" s="269"/>
      <c r="O1618" s="272"/>
      <c r="P1618" s="115"/>
      <c r="Q1618" s="115"/>
      <c r="R1618" s="115"/>
      <c r="S1618" s="115"/>
      <c r="T1618" s="115"/>
      <c r="U1618" s="115"/>
      <c r="V1618" s="124"/>
      <c r="W1618" s="121"/>
      <c r="X1618" s="75"/>
      <c r="Y1618" s="67"/>
      <c r="Z1618" s="67"/>
      <c r="AA1618" s="67"/>
      <c r="AB1618" s="67"/>
      <c r="AC1618" s="78"/>
      <c r="AD1618" s="83"/>
      <c r="AE1618" s="83"/>
      <c r="AF1618" s="83"/>
      <c r="AG1618" s="84"/>
      <c r="AH1618" s="165"/>
    </row>
    <row r="1619" spans="1:34" ht="6" customHeight="1" thickBot="1">
      <c r="A1619" s="249"/>
      <c r="B1619" s="294"/>
      <c r="C1619" s="297"/>
      <c r="D1619" s="300"/>
      <c r="E1619" s="251"/>
      <c r="F1619" s="254"/>
      <c r="G1619" s="254"/>
      <c r="H1619" s="257"/>
      <c r="I1619" s="294"/>
      <c r="J1619" s="297"/>
      <c r="K1619" s="300"/>
      <c r="L1619" s="279"/>
      <c r="M1619" s="280"/>
      <c r="N1619" s="269"/>
      <c r="O1619" s="272"/>
      <c r="P1619" s="107" t="str">
        <f>IF(VLOOKUP(A1617,入力シート❷!A:U,10,FALSE)="","",VLOOKUP(A1617,入力シート❷!A:U,10,FALSE))</f>
        <v/>
      </c>
      <c r="Q1619" s="107" t="str">
        <f>IF(VLOOKUP(A1617,入力シート❷!A:U,11,FALSE)="","",VLOOKUP(A1617,入力シート❷!A:U,11,FALSE))</f>
        <v/>
      </c>
      <c r="R1619" s="107" t="str">
        <f>IF(VLOOKUP(A1617,入力シート❷!A:U,12,FALSE)="","",VLOOKUP(A1617,入力シート❷!A:U,12,FALSE))</f>
        <v/>
      </c>
      <c r="S1619" s="107" t="str">
        <f>IF(VLOOKUP(A1617,入力シート❷!A:U,13,FALSE)="","",VLOOKUP(A1617,入力シート❷!A:U,13,FALSE))</f>
        <v/>
      </c>
      <c r="T1619" s="107" t="str">
        <f>IF(VLOOKUP(A1617,入力シート❷!A:U,18,FALSE)="","",VLOOKUP(A1617,入力シート❷!A:U,18,FALSE))</f>
        <v/>
      </c>
      <c r="U1619" s="107" t="str">
        <f>IF(SUM(P1619:T1619)=0,"",SUM(P1619:T1619))</f>
        <v/>
      </c>
      <c r="V1619" s="124"/>
      <c r="W1619" s="121"/>
      <c r="X1619" s="75"/>
      <c r="Y1619" s="67"/>
      <c r="Z1619" s="67"/>
      <c r="AA1619" s="67"/>
      <c r="AB1619" s="67"/>
      <c r="AC1619" s="78"/>
      <c r="AD1619" s="83"/>
      <c r="AE1619" s="83"/>
      <c r="AF1619" s="83"/>
      <c r="AG1619" s="84"/>
      <c r="AH1619" s="165"/>
    </row>
    <row r="1620" spans="1:34" ht="6" customHeight="1" thickBot="1">
      <c r="A1620" s="249"/>
      <c r="B1620" s="294"/>
      <c r="C1620" s="297"/>
      <c r="D1620" s="300"/>
      <c r="E1620" s="251"/>
      <c r="F1620" s="254"/>
      <c r="G1620" s="254"/>
      <c r="H1620" s="257"/>
      <c r="I1620" s="294"/>
      <c r="J1620" s="297"/>
      <c r="K1620" s="300"/>
      <c r="L1620" s="281"/>
      <c r="M1620" s="282"/>
      <c r="N1620" s="270"/>
      <c r="O1620" s="273"/>
      <c r="P1620" s="107"/>
      <c r="Q1620" s="107"/>
      <c r="R1620" s="107"/>
      <c r="S1620" s="107"/>
      <c r="T1620" s="107"/>
      <c r="U1620" s="107"/>
      <c r="V1620" s="154"/>
      <c r="W1620" s="139"/>
      <c r="X1620" s="75"/>
      <c r="Y1620" s="67"/>
      <c r="Z1620" s="67"/>
      <c r="AA1620" s="67"/>
      <c r="AB1620" s="67"/>
      <c r="AC1620" s="78"/>
      <c r="AD1620" s="83"/>
      <c r="AE1620" s="83"/>
      <c r="AF1620" s="83"/>
      <c r="AG1620" s="84"/>
      <c r="AH1620" s="166"/>
    </row>
    <row r="1621" spans="1:34" ht="6" customHeight="1" thickBot="1">
      <c r="A1621" s="249"/>
      <c r="B1621" s="294"/>
      <c r="C1621" s="297"/>
      <c r="D1621" s="300"/>
      <c r="E1621" s="251"/>
      <c r="F1621" s="254"/>
      <c r="G1621" s="254"/>
      <c r="H1621" s="257"/>
      <c r="I1621" s="294"/>
      <c r="J1621" s="297"/>
      <c r="K1621" s="300"/>
      <c r="L1621" s="259" t="str">
        <f>IF(OR(VLOOKUP(A1617,入力シート❷!A:I,5,FALSE)="",VLOOKUP(A1617,入力シート❷!A:I,6,FALSE)=""),"入力シート❷に入力してください",VLOOKUP(A1617,入力シート❷!A:I,5,FALSE)&amp;"　"&amp;VLOOKUP(A1617,入力シート❷!A:I,6,FALSE))</f>
        <v>入力シート❷に入力してください</v>
      </c>
      <c r="M1621" s="260"/>
      <c r="N1621" s="260"/>
      <c r="O1621" s="261"/>
      <c r="P1621" s="107"/>
      <c r="Q1621" s="107"/>
      <c r="R1621" s="107"/>
      <c r="S1621" s="107"/>
      <c r="T1621" s="107"/>
      <c r="U1621" s="107"/>
      <c r="V1621" s="136" t="s">
        <v>9</v>
      </c>
      <c r="W1621" s="128" t="str">
        <f>IF(VLOOKUP(A1617,入力シート❷!A:U,20,FALSE)="","",VLOOKUP(A1617,入力シート❷!A:U,20,FALSE))</f>
        <v/>
      </c>
      <c r="X1621" s="75"/>
      <c r="Y1621" s="67"/>
      <c r="Z1621" s="67"/>
      <c r="AA1621" s="67"/>
      <c r="AB1621" s="67"/>
      <c r="AC1621" s="78"/>
      <c r="AD1621" s="83"/>
      <c r="AE1621" s="83"/>
      <c r="AF1621" s="83"/>
      <c r="AG1621" s="84"/>
      <c r="AH1621" s="167" t="s">
        <v>15</v>
      </c>
    </row>
    <row r="1622" spans="1:34" ht="6" customHeight="1" thickBot="1">
      <c r="A1622" s="249"/>
      <c r="B1622" s="294"/>
      <c r="C1622" s="297"/>
      <c r="D1622" s="300"/>
      <c r="E1622" s="251"/>
      <c r="F1622" s="254"/>
      <c r="G1622" s="254"/>
      <c r="H1622" s="257"/>
      <c r="I1622" s="294"/>
      <c r="J1622" s="297"/>
      <c r="K1622" s="300"/>
      <c r="L1622" s="262"/>
      <c r="M1622" s="263"/>
      <c r="N1622" s="263"/>
      <c r="O1622" s="264"/>
      <c r="P1622" s="113"/>
      <c r="Q1622" s="113"/>
      <c r="R1622" s="113"/>
      <c r="S1622" s="113"/>
      <c r="T1622" s="113"/>
      <c r="U1622" s="113"/>
      <c r="V1622" s="124"/>
      <c r="W1622" s="121"/>
      <c r="X1622" s="75"/>
      <c r="Y1622" s="67"/>
      <c r="Z1622" s="67"/>
      <c r="AA1622" s="67"/>
      <c r="AB1622" s="67"/>
      <c r="AC1622" s="78"/>
      <c r="AD1622" s="83"/>
      <c r="AE1622" s="83"/>
      <c r="AF1622" s="83"/>
      <c r="AG1622" s="84"/>
      <c r="AH1622" s="165"/>
    </row>
    <row r="1623" spans="1:34" ht="6" customHeight="1" thickBot="1">
      <c r="A1623" s="249"/>
      <c r="B1623" s="294"/>
      <c r="C1623" s="297"/>
      <c r="D1623" s="300"/>
      <c r="E1623" s="251"/>
      <c r="F1623" s="254"/>
      <c r="G1623" s="254"/>
      <c r="H1623" s="257"/>
      <c r="I1623" s="294"/>
      <c r="J1623" s="297"/>
      <c r="K1623" s="300"/>
      <c r="L1623" s="262"/>
      <c r="M1623" s="263"/>
      <c r="N1623" s="263"/>
      <c r="O1623" s="264"/>
      <c r="P1623" s="114" t="s">
        <v>4</v>
      </c>
      <c r="Q1623" s="114" t="s">
        <v>5</v>
      </c>
      <c r="R1623" s="114" t="s">
        <v>11</v>
      </c>
      <c r="S1623" s="114" t="s">
        <v>12</v>
      </c>
      <c r="T1623" s="126" t="s">
        <v>15</v>
      </c>
      <c r="U1623" s="16"/>
      <c r="V1623" s="124"/>
      <c r="W1623" s="121"/>
      <c r="X1623" s="75" t="str">
        <f>IF(VLOOKUP(A1617,入力シート❷!A:AF,28,FALSE)="","",VLOOKUP(A1617,入力シート❷!A:AF,28,FALSE))</f>
        <v/>
      </c>
      <c r="Y1623" s="67" t="str">
        <f>IF(VLOOKUP(A1617,入力シート❷!A:AF,29,FALSE)="","",VLOOKUP(A1617,入力シート❷!A:AF,29,FALSE))</f>
        <v/>
      </c>
      <c r="Z1623" s="67" t="str">
        <f>IF(VLOOKUP(A1617,入力シート❷!A:AF,30,FALSE)="","",VLOOKUP(A1617,入力シート❷!A:AF,30,FALSE))</f>
        <v/>
      </c>
      <c r="AA1623" s="67" t="str">
        <f>IF(VLOOKUP(A1617,入力シート❷!A:AF,31,FALSE)="","",VLOOKUP(A1617,入力シート❷!A:AF,31,FALSE))</f>
        <v/>
      </c>
      <c r="AB1623" s="67" t="str">
        <f>IF(VLOOKUP(A1617,入力シート❷!A:AF,32,FALSE)="","",VLOOKUP(A1617,入力シート❷!A:AF,32,FALSE))</f>
        <v/>
      </c>
      <c r="AC1623" s="69"/>
      <c r="AD1623" s="83"/>
      <c r="AE1623" s="83"/>
      <c r="AF1623" s="83"/>
      <c r="AG1623" s="84"/>
      <c r="AH1623" s="165"/>
    </row>
    <row r="1624" spans="1:34" ht="6" customHeight="1" thickBot="1">
      <c r="A1624" s="249"/>
      <c r="B1624" s="294"/>
      <c r="C1624" s="297"/>
      <c r="D1624" s="300"/>
      <c r="E1624" s="251"/>
      <c r="F1624" s="254"/>
      <c r="G1624" s="254"/>
      <c r="H1624" s="257"/>
      <c r="I1624" s="294"/>
      <c r="J1624" s="297"/>
      <c r="K1624" s="300"/>
      <c r="L1624" s="262"/>
      <c r="M1624" s="263"/>
      <c r="N1624" s="263"/>
      <c r="O1624" s="264"/>
      <c r="P1624" s="115"/>
      <c r="Q1624" s="115"/>
      <c r="R1624" s="115"/>
      <c r="S1624" s="115"/>
      <c r="T1624" s="127"/>
      <c r="U1624" s="17"/>
      <c r="V1624" s="137"/>
      <c r="W1624" s="129"/>
      <c r="X1624" s="75"/>
      <c r="Y1624" s="67"/>
      <c r="Z1624" s="67"/>
      <c r="AA1624" s="67"/>
      <c r="AB1624" s="67"/>
      <c r="AC1624" s="69"/>
      <c r="AD1624" s="83"/>
      <c r="AE1624" s="83"/>
      <c r="AF1624" s="83"/>
      <c r="AG1624" s="84"/>
      <c r="AH1624" s="166"/>
    </row>
    <row r="1625" spans="1:34" ht="6" customHeight="1" thickBot="1">
      <c r="A1625" s="249"/>
      <c r="B1625" s="294"/>
      <c r="C1625" s="297"/>
      <c r="D1625" s="300"/>
      <c r="E1625" s="251"/>
      <c r="F1625" s="254"/>
      <c r="G1625" s="254"/>
      <c r="H1625" s="257"/>
      <c r="I1625" s="294"/>
      <c r="J1625" s="297"/>
      <c r="K1625" s="300"/>
      <c r="L1625" s="262"/>
      <c r="M1625" s="263"/>
      <c r="N1625" s="263"/>
      <c r="O1625" s="264"/>
      <c r="P1625" s="107" t="str">
        <f>IF(VLOOKUP(A1617,入力シート❷!A:U,14,FALSE)="","",VLOOKUP(A1617,入力シート❷!A:U,14,FALSE))</f>
        <v/>
      </c>
      <c r="Q1625" s="107" t="str">
        <f>IF(VLOOKUP(A1617,入力シート❷!A:U,15,FALSE)="","",VLOOKUP(A1617,入力シート❷!A:U,15,FALSE))</f>
        <v/>
      </c>
      <c r="R1625" s="107" t="str">
        <f>IF(VLOOKUP(A1617,入力シート❷!A:U,16,FALSE)="","",VLOOKUP(A1617,入力シート❷!A:U,16,FALSE))</f>
        <v/>
      </c>
      <c r="S1625" s="107" t="str">
        <f>IF(VLOOKUP(A1617,入力シート❷!A:U,17,FALSE)="","",VLOOKUP(A1617,入力シート❷!A:U,17,FALSE))</f>
        <v/>
      </c>
      <c r="T1625" s="127"/>
      <c r="U1625" s="17"/>
      <c r="V1625" s="123" t="s">
        <v>10</v>
      </c>
      <c r="W1625" s="120" t="str">
        <f>IF(VLOOKUP(A1617,入力シート❷!A:U,21,FALSE)="","",VLOOKUP(A1617,入力シート❷!A:U,21,FALSE))</f>
        <v/>
      </c>
      <c r="X1625" s="75"/>
      <c r="Y1625" s="67"/>
      <c r="Z1625" s="67"/>
      <c r="AA1625" s="67"/>
      <c r="AB1625" s="67"/>
      <c r="AC1625" s="69"/>
      <c r="AD1625" s="83"/>
      <c r="AE1625" s="83"/>
      <c r="AF1625" s="83"/>
      <c r="AG1625" s="84"/>
      <c r="AH1625" s="167" t="s">
        <v>15</v>
      </c>
    </row>
    <row r="1626" spans="1:34" ht="6" customHeight="1" thickBot="1">
      <c r="A1626" s="249"/>
      <c r="B1626" s="294"/>
      <c r="C1626" s="297"/>
      <c r="D1626" s="300"/>
      <c r="E1626" s="251"/>
      <c r="F1626" s="254"/>
      <c r="G1626" s="254"/>
      <c r="H1626" s="257"/>
      <c r="I1626" s="294"/>
      <c r="J1626" s="297"/>
      <c r="K1626" s="300"/>
      <c r="L1626" s="262"/>
      <c r="M1626" s="263"/>
      <c r="N1626" s="263"/>
      <c r="O1626" s="264"/>
      <c r="P1626" s="107"/>
      <c r="Q1626" s="107"/>
      <c r="R1626" s="107"/>
      <c r="S1626" s="107"/>
      <c r="T1626" s="111" t="str">
        <f>VLOOKUP(A1617,■■■!A:BN,66)</f>
        <v/>
      </c>
      <c r="U1626" s="118">
        <f>VLOOKUP(A1617,■■■!A:BA,53)</f>
        <v>0</v>
      </c>
      <c r="V1626" s="124"/>
      <c r="W1626" s="121"/>
      <c r="X1626" s="75"/>
      <c r="Y1626" s="67"/>
      <c r="Z1626" s="67"/>
      <c r="AA1626" s="67"/>
      <c r="AB1626" s="67"/>
      <c r="AC1626" s="69"/>
      <c r="AD1626" s="83"/>
      <c r="AE1626" s="83"/>
      <c r="AF1626" s="83"/>
      <c r="AG1626" s="84"/>
      <c r="AH1626" s="165"/>
    </row>
    <row r="1627" spans="1:34" ht="6" customHeight="1" thickBot="1">
      <c r="A1627" s="249"/>
      <c r="B1627" s="294"/>
      <c r="C1627" s="297"/>
      <c r="D1627" s="300"/>
      <c r="E1627" s="251"/>
      <c r="F1627" s="254"/>
      <c r="G1627" s="254"/>
      <c r="H1627" s="257"/>
      <c r="I1627" s="294"/>
      <c r="J1627" s="297"/>
      <c r="K1627" s="300"/>
      <c r="L1627" s="262"/>
      <c r="M1627" s="263"/>
      <c r="N1627" s="263"/>
      <c r="O1627" s="264"/>
      <c r="P1627" s="107"/>
      <c r="Q1627" s="107"/>
      <c r="R1627" s="107"/>
      <c r="S1627" s="107"/>
      <c r="T1627" s="111"/>
      <c r="U1627" s="118"/>
      <c r="V1627" s="124"/>
      <c r="W1627" s="121"/>
      <c r="X1627" s="75"/>
      <c r="Y1627" s="67"/>
      <c r="Z1627" s="67"/>
      <c r="AA1627" s="67"/>
      <c r="AB1627" s="67"/>
      <c r="AC1627" s="69"/>
      <c r="AD1627" s="83"/>
      <c r="AE1627" s="83"/>
      <c r="AF1627" s="83"/>
      <c r="AG1627" s="84"/>
      <c r="AH1627" s="165"/>
    </row>
    <row r="1628" spans="1:34" ht="6" customHeight="1" thickBot="1">
      <c r="A1628" s="249"/>
      <c r="B1628" s="295"/>
      <c r="C1628" s="298"/>
      <c r="D1628" s="301"/>
      <c r="E1628" s="252"/>
      <c r="F1628" s="255"/>
      <c r="G1628" s="255"/>
      <c r="H1628" s="258"/>
      <c r="I1628" s="295"/>
      <c r="J1628" s="298"/>
      <c r="K1628" s="301"/>
      <c r="L1628" s="265"/>
      <c r="M1628" s="266"/>
      <c r="N1628" s="266"/>
      <c r="O1628" s="267"/>
      <c r="P1628" s="108"/>
      <c r="Q1628" s="108"/>
      <c r="R1628" s="108"/>
      <c r="S1628" s="108"/>
      <c r="T1628" s="112"/>
      <c r="U1628" s="119"/>
      <c r="V1628" s="125"/>
      <c r="W1628" s="122"/>
      <c r="X1628" s="76"/>
      <c r="Y1628" s="68"/>
      <c r="Z1628" s="68"/>
      <c r="AA1628" s="68"/>
      <c r="AB1628" s="68"/>
      <c r="AC1628" s="70"/>
      <c r="AD1628" s="85"/>
      <c r="AE1628" s="85"/>
      <c r="AF1628" s="85"/>
      <c r="AG1628" s="86"/>
      <c r="AH1628" s="168"/>
    </row>
    <row r="1629" spans="1:34" ht="6" customHeight="1" thickBot="1">
      <c r="A1629" s="249">
        <v>88</v>
      </c>
      <c r="B1629" s="293" t="str">
        <f>IF(VLOOKUP(A1629,入力シート❷!A:B,2,FALSE)="ハイパーコース","ハイパー","")</f>
        <v/>
      </c>
      <c r="C1629" s="296" t="str">
        <f>IF(VLOOKUP(A1629,入力シート❷!A:B,2,FALSE)="アドバンストコース","アドバンスト","")</f>
        <v/>
      </c>
      <c r="D1629" s="299" t="str">
        <f>IF(VLOOKUP(A1629,入力シート❷!A:B,2,FALSE)="アグレッシブコース","アグレッシブ","")</f>
        <v/>
      </c>
      <c r="E1629" s="250" t="str">
        <f>IF(VLOOKUP(A1629,入力シート❷!A:C,3,FALSE)="A推薦(単願)","A推薦","")</f>
        <v/>
      </c>
      <c r="F1629" s="253" t="str">
        <f>IF(VLOOKUP(A1629,入力シート❷!A:C,3,FALSE)="B推薦(併願)","B推薦","")</f>
        <v/>
      </c>
      <c r="G1629" s="253" t="str">
        <f>IF(VLOOKUP(A1629,入力シート❷!A:C,3,FALSE)="C推薦(第一志望)","C推薦","")</f>
        <v/>
      </c>
      <c r="H1629" s="256" t="str">
        <f>IF(VLOOKUP(A1629,入力シート❷!A:C,3,FALSE)="併願優遇","併願優遇","")</f>
        <v/>
      </c>
      <c r="I1629" s="293" t="str">
        <f>IF(VLOOKUP(A1629,入力シート❷!A:D,4,FALSE)="学業特待Ⅰ","学業特待Ⅰ","")</f>
        <v/>
      </c>
      <c r="J1629" s="296" t="str">
        <f>IF(VLOOKUP(A1629,入力シート❷!A:D,4,FALSE)="学業特待Ⅱ","学業特待Ⅱ","")</f>
        <v/>
      </c>
      <c r="K1629" s="299" t="str">
        <f>IF(VLOOKUP(A1629,入力シート❷!A:D,4,FALSE)="学業特待Ⅲ","学業特待Ⅲ","")</f>
        <v/>
      </c>
      <c r="L1629" s="277" t="str">
        <f>IF(OR(VLOOKUP(A1629,入力シート❷!A:I,7,FALSE)="",VLOOKUP(A1629,入力シート❷!A:I,8,FALSE)=""),"入力シート❷に入力してください",VLOOKUP(A1629,入力シート❷!A:I,7,FALSE)&amp;"　"&amp;VLOOKUP(A1629,入力シート❷!A:I,8,FALSE))</f>
        <v>入力シート❷に入力してください</v>
      </c>
      <c r="M1629" s="278"/>
      <c r="N1629" s="268" t="str">
        <f>IF(VLOOKUP(A1629,入力シート❷!A:I,9,FALSE)="","",IF(VLOOKUP(A1629,入力シート❷!A:I,9,FALSE)="女","",VLOOKUP(A1629,入力シート❷!A:I,9,FALSE)))</f>
        <v/>
      </c>
      <c r="O1629" s="271" t="str">
        <f>IF(VLOOKUP(A1629,入力シート❷!A:I,9,FALSE)="","",IF(VLOOKUP(A1629,入力シート❷!A:I,9,FALSE)="男","",VLOOKUP(A1629,入力シート❷!A:I,9,FALSE)))</f>
        <v/>
      </c>
      <c r="P1629" s="159" t="s">
        <v>0</v>
      </c>
      <c r="Q1629" s="159" t="s">
        <v>1</v>
      </c>
      <c r="R1629" s="159" t="s">
        <v>2</v>
      </c>
      <c r="S1629" s="159" t="s">
        <v>3</v>
      </c>
      <c r="T1629" s="159" t="s">
        <v>6</v>
      </c>
      <c r="U1629" s="159" t="s">
        <v>7</v>
      </c>
      <c r="V1629" s="153" t="s">
        <v>8</v>
      </c>
      <c r="W1629" s="138" t="str">
        <f>IF(VLOOKUP(A1629,入力シート❷!A:U,19,FALSE)="","",VLOOKUP(A1629,入力シート❷!A:U,19,FALSE))</f>
        <v/>
      </c>
      <c r="X1629" s="87" t="str">
        <f>IF(VLOOKUP(A1629,入力シート❷!A:AF,22,FALSE)="","",VLOOKUP(A1629,入力シート❷!A:AF,22,FALSE))</f>
        <v/>
      </c>
      <c r="Y1629" s="66" t="str">
        <f>IF(VLOOKUP(A1629,入力シート❷!A:AF,23,FALSE)="","",VLOOKUP(A1629,入力シート❷!A:AF,23,FALSE))</f>
        <v/>
      </c>
      <c r="Z1629" s="66" t="str">
        <f>IF(VLOOKUP(A1629,入力シート❷!A:AF,24,FALSE)="","",VLOOKUP(A1629,入力シート❷!A:AF,24,FALSE))</f>
        <v/>
      </c>
      <c r="AA1629" s="66" t="str">
        <f>IF(VLOOKUP(A1629,入力シート❷!A:AF,25,FALSE)="","",VLOOKUP(A1629,入力シート❷!A:AF,25,FALSE))</f>
        <v/>
      </c>
      <c r="AB1629" s="66" t="str">
        <f>IF(VLOOKUP(A1629,入力シート❷!A:AF,26,FALSE)="","",VLOOKUP(A1629,入力シート❷!A:AF,26,FALSE))</f>
        <v/>
      </c>
      <c r="AC1629" s="77" t="str">
        <f>IF(VLOOKUP(A1629,入力シート❷!A:AF,27,FALSE)="","",VLOOKUP(A1629,入力シート❷!A:AF,27,FALSE))</f>
        <v/>
      </c>
      <c r="AD1629" s="81" t="str">
        <f>IF(VLOOKUP(A1629,入力シート❷!A:AG,33,FALSE)="","必要な場合、入力シート❷に入力してください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必要な場合、入力シート❷に入力してください",VLOOKUP(A1629,入力シート❷!A:AG,33,FALSE))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29" s="81"/>
      <c r="AF1629" s="81"/>
      <c r="AG1629" s="82"/>
      <c r="AH1629" s="164" t="s">
        <v>15</v>
      </c>
    </row>
    <row r="1630" spans="1:34" ht="6" customHeight="1" thickBot="1">
      <c r="A1630" s="249"/>
      <c r="B1630" s="294"/>
      <c r="C1630" s="297"/>
      <c r="D1630" s="300"/>
      <c r="E1630" s="251"/>
      <c r="F1630" s="254"/>
      <c r="G1630" s="254"/>
      <c r="H1630" s="257"/>
      <c r="I1630" s="294"/>
      <c r="J1630" s="297"/>
      <c r="K1630" s="300"/>
      <c r="L1630" s="279"/>
      <c r="M1630" s="280"/>
      <c r="N1630" s="269"/>
      <c r="O1630" s="272"/>
      <c r="P1630" s="115"/>
      <c r="Q1630" s="115"/>
      <c r="R1630" s="115"/>
      <c r="S1630" s="115"/>
      <c r="T1630" s="115"/>
      <c r="U1630" s="115"/>
      <c r="V1630" s="124"/>
      <c r="W1630" s="121"/>
      <c r="X1630" s="75"/>
      <c r="Y1630" s="67"/>
      <c r="Z1630" s="67"/>
      <c r="AA1630" s="67"/>
      <c r="AB1630" s="67"/>
      <c r="AC1630" s="78"/>
      <c r="AD1630" s="83"/>
      <c r="AE1630" s="83"/>
      <c r="AF1630" s="83"/>
      <c r="AG1630" s="84"/>
      <c r="AH1630" s="165"/>
    </row>
    <row r="1631" spans="1:34" ht="6" customHeight="1" thickBot="1">
      <c r="A1631" s="249"/>
      <c r="B1631" s="294"/>
      <c r="C1631" s="297"/>
      <c r="D1631" s="300"/>
      <c r="E1631" s="251"/>
      <c r="F1631" s="254"/>
      <c r="G1631" s="254"/>
      <c r="H1631" s="257"/>
      <c r="I1631" s="294"/>
      <c r="J1631" s="297"/>
      <c r="K1631" s="300"/>
      <c r="L1631" s="279"/>
      <c r="M1631" s="280"/>
      <c r="N1631" s="269"/>
      <c r="O1631" s="272"/>
      <c r="P1631" s="107" t="str">
        <f>IF(VLOOKUP(A1629,入力シート❷!A:U,10,FALSE)="","",VLOOKUP(A1629,入力シート❷!A:U,10,FALSE))</f>
        <v/>
      </c>
      <c r="Q1631" s="107" t="str">
        <f>IF(VLOOKUP(A1629,入力シート❷!A:U,11,FALSE)="","",VLOOKUP(A1629,入力シート❷!A:U,11,FALSE))</f>
        <v/>
      </c>
      <c r="R1631" s="107" t="str">
        <f>IF(VLOOKUP(A1629,入力シート❷!A:U,12,FALSE)="","",VLOOKUP(A1629,入力シート❷!A:U,12,FALSE))</f>
        <v/>
      </c>
      <c r="S1631" s="107" t="str">
        <f>IF(VLOOKUP(A1629,入力シート❷!A:U,13,FALSE)="","",VLOOKUP(A1629,入力シート❷!A:U,13,FALSE))</f>
        <v/>
      </c>
      <c r="T1631" s="107" t="str">
        <f>IF(VLOOKUP(A1629,入力シート❷!A:U,18,FALSE)="","",VLOOKUP(A1629,入力シート❷!A:U,18,FALSE))</f>
        <v/>
      </c>
      <c r="U1631" s="107" t="str">
        <f>IF(SUM(P1631:T1631)=0,"",SUM(P1631:T1631))</f>
        <v/>
      </c>
      <c r="V1631" s="124"/>
      <c r="W1631" s="121"/>
      <c r="X1631" s="75"/>
      <c r="Y1631" s="67"/>
      <c r="Z1631" s="67"/>
      <c r="AA1631" s="67"/>
      <c r="AB1631" s="67"/>
      <c r="AC1631" s="78"/>
      <c r="AD1631" s="83"/>
      <c r="AE1631" s="83"/>
      <c r="AF1631" s="83"/>
      <c r="AG1631" s="84"/>
      <c r="AH1631" s="165"/>
    </row>
    <row r="1632" spans="1:34" ht="6" customHeight="1" thickBot="1">
      <c r="A1632" s="249"/>
      <c r="B1632" s="294"/>
      <c r="C1632" s="297"/>
      <c r="D1632" s="300"/>
      <c r="E1632" s="251"/>
      <c r="F1632" s="254"/>
      <c r="G1632" s="254"/>
      <c r="H1632" s="257"/>
      <c r="I1632" s="294"/>
      <c r="J1632" s="297"/>
      <c r="K1632" s="300"/>
      <c r="L1632" s="281"/>
      <c r="M1632" s="282"/>
      <c r="N1632" s="270"/>
      <c r="O1632" s="273"/>
      <c r="P1632" s="107"/>
      <c r="Q1632" s="107"/>
      <c r="R1632" s="107"/>
      <c r="S1632" s="107"/>
      <c r="T1632" s="107"/>
      <c r="U1632" s="107"/>
      <c r="V1632" s="154"/>
      <c r="W1632" s="139"/>
      <c r="X1632" s="75"/>
      <c r="Y1632" s="67"/>
      <c r="Z1632" s="67"/>
      <c r="AA1632" s="67"/>
      <c r="AB1632" s="67"/>
      <c r="AC1632" s="78"/>
      <c r="AD1632" s="83"/>
      <c r="AE1632" s="83"/>
      <c r="AF1632" s="83"/>
      <c r="AG1632" s="84"/>
      <c r="AH1632" s="166"/>
    </row>
    <row r="1633" spans="1:34" ht="6" customHeight="1" thickBot="1">
      <c r="A1633" s="249"/>
      <c r="B1633" s="294"/>
      <c r="C1633" s="297"/>
      <c r="D1633" s="300"/>
      <c r="E1633" s="251"/>
      <c r="F1633" s="254"/>
      <c r="G1633" s="254"/>
      <c r="H1633" s="257"/>
      <c r="I1633" s="294"/>
      <c r="J1633" s="297"/>
      <c r="K1633" s="300"/>
      <c r="L1633" s="259" t="str">
        <f>IF(OR(VLOOKUP(A1629,入力シート❷!A:I,5,FALSE)="",VLOOKUP(A1629,入力シート❷!A:I,6,FALSE)=""),"入力シート❷に入力してください",VLOOKUP(A1629,入力シート❷!A:I,5,FALSE)&amp;"　"&amp;VLOOKUP(A1629,入力シート❷!A:I,6,FALSE))</f>
        <v>入力シート❷に入力してください</v>
      </c>
      <c r="M1633" s="260"/>
      <c r="N1633" s="260"/>
      <c r="O1633" s="261"/>
      <c r="P1633" s="107"/>
      <c r="Q1633" s="107"/>
      <c r="R1633" s="107"/>
      <c r="S1633" s="107"/>
      <c r="T1633" s="107"/>
      <c r="U1633" s="107"/>
      <c r="V1633" s="136" t="s">
        <v>9</v>
      </c>
      <c r="W1633" s="128" t="str">
        <f>IF(VLOOKUP(A1629,入力シート❷!A:U,20,FALSE)="","",VLOOKUP(A1629,入力シート❷!A:U,20,FALSE))</f>
        <v/>
      </c>
      <c r="X1633" s="75"/>
      <c r="Y1633" s="67"/>
      <c r="Z1633" s="67"/>
      <c r="AA1633" s="67"/>
      <c r="AB1633" s="67"/>
      <c r="AC1633" s="78"/>
      <c r="AD1633" s="83"/>
      <c r="AE1633" s="83"/>
      <c r="AF1633" s="83"/>
      <c r="AG1633" s="84"/>
      <c r="AH1633" s="167" t="s">
        <v>15</v>
      </c>
    </row>
    <row r="1634" spans="1:34" ht="6" customHeight="1" thickBot="1">
      <c r="A1634" s="249"/>
      <c r="B1634" s="294"/>
      <c r="C1634" s="297"/>
      <c r="D1634" s="300"/>
      <c r="E1634" s="251"/>
      <c r="F1634" s="254"/>
      <c r="G1634" s="254"/>
      <c r="H1634" s="257"/>
      <c r="I1634" s="294"/>
      <c r="J1634" s="297"/>
      <c r="K1634" s="300"/>
      <c r="L1634" s="262"/>
      <c r="M1634" s="263"/>
      <c r="N1634" s="263"/>
      <c r="O1634" s="264"/>
      <c r="P1634" s="113"/>
      <c r="Q1634" s="113"/>
      <c r="R1634" s="113"/>
      <c r="S1634" s="113"/>
      <c r="T1634" s="113"/>
      <c r="U1634" s="113"/>
      <c r="V1634" s="124"/>
      <c r="W1634" s="121"/>
      <c r="X1634" s="75"/>
      <c r="Y1634" s="67"/>
      <c r="Z1634" s="67"/>
      <c r="AA1634" s="67"/>
      <c r="AB1634" s="67"/>
      <c r="AC1634" s="78"/>
      <c r="AD1634" s="83"/>
      <c r="AE1634" s="83"/>
      <c r="AF1634" s="83"/>
      <c r="AG1634" s="84"/>
      <c r="AH1634" s="165"/>
    </row>
    <row r="1635" spans="1:34" ht="6" customHeight="1" thickBot="1">
      <c r="A1635" s="249"/>
      <c r="B1635" s="294"/>
      <c r="C1635" s="297"/>
      <c r="D1635" s="300"/>
      <c r="E1635" s="251"/>
      <c r="F1635" s="254"/>
      <c r="G1635" s="254"/>
      <c r="H1635" s="257"/>
      <c r="I1635" s="294"/>
      <c r="J1635" s="297"/>
      <c r="K1635" s="300"/>
      <c r="L1635" s="262"/>
      <c r="M1635" s="263"/>
      <c r="N1635" s="263"/>
      <c r="O1635" s="264"/>
      <c r="P1635" s="114" t="s">
        <v>4</v>
      </c>
      <c r="Q1635" s="114" t="s">
        <v>5</v>
      </c>
      <c r="R1635" s="114" t="s">
        <v>11</v>
      </c>
      <c r="S1635" s="114" t="s">
        <v>12</v>
      </c>
      <c r="T1635" s="126" t="s">
        <v>15</v>
      </c>
      <c r="U1635" s="16"/>
      <c r="V1635" s="124"/>
      <c r="W1635" s="121"/>
      <c r="X1635" s="75" t="str">
        <f>IF(VLOOKUP(A1629,入力シート❷!A:AF,28,FALSE)="","",VLOOKUP(A1629,入力シート❷!A:AF,28,FALSE))</f>
        <v/>
      </c>
      <c r="Y1635" s="67" t="str">
        <f>IF(VLOOKUP(A1629,入力シート❷!A:AF,29,FALSE)="","",VLOOKUP(A1629,入力シート❷!A:AF,29,FALSE))</f>
        <v/>
      </c>
      <c r="Z1635" s="67" t="str">
        <f>IF(VLOOKUP(A1629,入力シート❷!A:AF,30,FALSE)="","",VLOOKUP(A1629,入力シート❷!A:AF,30,FALSE))</f>
        <v/>
      </c>
      <c r="AA1635" s="67" t="str">
        <f>IF(VLOOKUP(A1629,入力シート❷!A:AF,31,FALSE)="","",VLOOKUP(A1629,入力シート❷!A:AF,31,FALSE))</f>
        <v/>
      </c>
      <c r="AB1635" s="67" t="str">
        <f>IF(VLOOKUP(A1629,入力シート❷!A:AF,32,FALSE)="","",VLOOKUP(A1629,入力シート❷!A:AF,32,FALSE))</f>
        <v/>
      </c>
      <c r="AC1635" s="69"/>
      <c r="AD1635" s="83"/>
      <c r="AE1635" s="83"/>
      <c r="AF1635" s="83"/>
      <c r="AG1635" s="84"/>
      <c r="AH1635" s="165"/>
    </row>
    <row r="1636" spans="1:34" ht="6" customHeight="1" thickBot="1">
      <c r="A1636" s="249"/>
      <c r="B1636" s="294"/>
      <c r="C1636" s="297"/>
      <c r="D1636" s="300"/>
      <c r="E1636" s="251"/>
      <c r="F1636" s="254"/>
      <c r="G1636" s="254"/>
      <c r="H1636" s="257"/>
      <c r="I1636" s="294"/>
      <c r="J1636" s="297"/>
      <c r="K1636" s="300"/>
      <c r="L1636" s="262"/>
      <c r="M1636" s="263"/>
      <c r="N1636" s="263"/>
      <c r="O1636" s="264"/>
      <c r="P1636" s="115"/>
      <c r="Q1636" s="115"/>
      <c r="R1636" s="115"/>
      <c r="S1636" s="115"/>
      <c r="T1636" s="127"/>
      <c r="U1636" s="17"/>
      <c r="V1636" s="137"/>
      <c r="W1636" s="129"/>
      <c r="X1636" s="75"/>
      <c r="Y1636" s="67"/>
      <c r="Z1636" s="67"/>
      <c r="AA1636" s="67"/>
      <c r="AB1636" s="67"/>
      <c r="AC1636" s="69"/>
      <c r="AD1636" s="83"/>
      <c r="AE1636" s="83"/>
      <c r="AF1636" s="83"/>
      <c r="AG1636" s="84"/>
      <c r="AH1636" s="166"/>
    </row>
    <row r="1637" spans="1:34" ht="6" customHeight="1" thickBot="1">
      <c r="A1637" s="249"/>
      <c r="B1637" s="294"/>
      <c r="C1637" s="297"/>
      <c r="D1637" s="300"/>
      <c r="E1637" s="251"/>
      <c r="F1637" s="254"/>
      <c r="G1637" s="254"/>
      <c r="H1637" s="257"/>
      <c r="I1637" s="294"/>
      <c r="J1637" s="297"/>
      <c r="K1637" s="300"/>
      <c r="L1637" s="262"/>
      <c r="M1637" s="263"/>
      <c r="N1637" s="263"/>
      <c r="O1637" s="264"/>
      <c r="P1637" s="107" t="str">
        <f>IF(VLOOKUP(A1629,入力シート❷!A:U,14,FALSE)="","",VLOOKUP(A1629,入力シート❷!A:U,14,FALSE))</f>
        <v/>
      </c>
      <c r="Q1637" s="107" t="str">
        <f>IF(VLOOKUP(A1629,入力シート❷!A:U,15,FALSE)="","",VLOOKUP(A1629,入力シート❷!A:U,15,FALSE))</f>
        <v/>
      </c>
      <c r="R1637" s="107" t="str">
        <f>IF(VLOOKUP(A1629,入力シート❷!A:U,16,FALSE)="","",VLOOKUP(A1629,入力シート❷!A:U,16,FALSE))</f>
        <v/>
      </c>
      <c r="S1637" s="107" t="str">
        <f>IF(VLOOKUP(A1629,入力シート❷!A:U,17,FALSE)="","",VLOOKUP(A1629,入力シート❷!A:U,17,FALSE))</f>
        <v/>
      </c>
      <c r="T1637" s="127"/>
      <c r="U1637" s="17"/>
      <c r="V1637" s="123" t="s">
        <v>10</v>
      </c>
      <c r="W1637" s="120" t="str">
        <f>IF(VLOOKUP(A1629,入力シート❷!A:U,21,FALSE)="","",VLOOKUP(A1629,入力シート❷!A:U,21,FALSE))</f>
        <v/>
      </c>
      <c r="X1637" s="75"/>
      <c r="Y1637" s="67"/>
      <c r="Z1637" s="67"/>
      <c r="AA1637" s="67"/>
      <c r="AB1637" s="67"/>
      <c r="AC1637" s="69"/>
      <c r="AD1637" s="83"/>
      <c r="AE1637" s="83"/>
      <c r="AF1637" s="83"/>
      <c r="AG1637" s="84"/>
      <c r="AH1637" s="167" t="s">
        <v>15</v>
      </c>
    </row>
    <row r="1638" spans="1:34" ht="6" customHeight="1" thickBot="1">
      <c r="A1638" s="249"/>
      <c r="B1638" s="294"/>
      <c r="C1638" s="297"/>
      <c r="D1638" s="300"/>
      <c r="E1638" s="251"/>
      <c r="F1638" s="254"/>
      <c r="G1638" s="254"/>
      <c r="H1638" s="257"/>
      <c r="I1638" s="294"/>
      <c r="J1638" s="297"/>
      <c r="K1638" s="300"/>
      <c r="L1638" s="262"/>
      <c r="M1638" s="263"/>
      <c r="N1638" s="263"/>
      <c r="O1638" s="264"/>
      <c r="P1638" s="107"/>
      <c r="Q1638" s="107"/>
      <c r="R1638" s="107"/>
      <c r="S1638" s="107"/>
      <c r="T1638" s="111" t="str">
        <f>VLOOKUP(A1629,■■■!A:BN,66)</f>
        <v/>
      </c>
      <c r="U1638" s="118">
        <f>VLOOKUP(A1629,■■■!A:BA,53)</f>
        <v>0</v>
      </c>
      <c r="V1638" s="124"/>
      <c r="W1638" s="121"/>
      <c r="X1638" s="75"/>
      <c r="Y1638" s="67"/>
      <c r="Z1638" s="67"/>
      <c r="AA1638" s="67"/>
      <c r="AB1638" s="67"/>
      <c r="AC1638" s="69"/>
      <c r="AD1638" s="83"/>
      <c r="AE1638" s="83"/>
      <c r="AF1638" s="83"/>
      <c r="AG1638" s="84"/>
      <c r="AH1638" s="165"/>
    </row>
    <row r="1639" spans="1:34" ht="6" customHeight="1" thickBot="1">
      <c r="A1639" s="249"/>
      <c r="B1639" s="294"/>
      <c r="C1639" s="297"/>
      <c r="D1639" s="300"/>
      <c r="E1639" s="251"/>
      <c r="F1639" s="254"/>
      <c r="G1639" s="254"/>
      <c r="H1639" s="257"/>
      <c r="I1639" s="294"/>
      <c r="J1639" s="297"/>
      <c r="K1639" s="300"/>
      <c r="L1639" s="262"/>
      <c r="M1639" s="263"/>
      <c r="N1639" s="263"/>
      <c r="O1639" s="264"/>
      <c r="P1639" s="107"/>
      <c r="Q1639" s="107"/>
      <c r="R1639" s="107"/>
      <c r="S1639" s="107"/>
      <c r="T1639" s="111"/>
      <c r="U1639" s="118"/>
      <c r="V1639" s="124"/>
      <c r="W1639" s="121"/>
      <c r="X1639" s="75"/>
      <c r="Y1639" s="67"/>
      <c r="Z1639" s="67"/>
      <c r="AA1639" s="67"/>
      <c r="AB1639" s="67"/>
      <c r="AC1639" s="69"/>
      <c r="AD1639" s="83"/>
      <c r="AE1639" s="83"/>
      <c r="AF1639" s="83"/>
      <c r="AG1639" s="84"/>
      <c r="AH1639" s="165"/>
    </row>
    <row r="1640" spans="1:34" ht="6" customHeight="1" thickBot="1">
      <c r="A1640" s="249"/>
      <c r="B1640" s="295"/>
      <c r="C1640" s="298"/>
      <c r="D1640" s="301"/>
      <c r="E1640" s="252"/>
      <c r="F1640" s="255"/>
      <c r="G1640" s="255"/>
      <c r="H1640" s="258"/>
      <c r="I1640" s="295"/>
      <c r="J1640" s="298"/>
      <c r="K1640" s="301"/>
      <c r="L1640" s="265"/>
      <c r="M1640" s="266"/>
      <c r="N1640" s="266"/>
      <c r="O1640" s="267"/>
      <c r="P1640" s="108"/>
      <c r="Q1640" s="108"/>
      <c r="R1640" s="108"/>
      <c r="S1640" s="108"/>
      <c r="T1640" s="112"/>
      <c r="U1640" s="119"/>
      <c r="V1640" s="125"/>
      <c r="W1640" s="122"/>
      <c r="X1640" s="76"/>
      <c r="Y1640" s="68"/>
      <c r="Z1640" s="68"/>
      <c r="AA1640" s="68"/>
      <c r="AB1640" s="68"/>
      <c r="AC1640" s="70"/>
      <c r="AD1640" s="85"/>
      <c r="AE1640" s="85"/>
      <c r="AF1640" s="85"/>
      <c r="AG1640" s="86"/>
      <c r="AH1640" s="168"/>
    </row>
    <row r="1641" spans="1:34" ht="6" customHeight="1" thickBot="1">
      <c r="A1641" s="249">
        <v>89</v>
      </c>
      <c r="B1641" s="293" t="str">
        <f>IF(VLOOKUP(A1641,入力シート❷!A:B,2,FALSE)="ハイパーコース","ハイパー","")</f>
        <v/>
      </c>
      <c r="C1641" s="296" t="str">
        <f>IF(VLOOKUP(A1641,入力シート❷!A:B,2,FALSE)="アドバンストコース","アドバンスト","")</f>
        <v/>
      </c>
      <c r="D1641" s="299" t="str">
        <f>IF(VLOOKUP(A1641,入力シート❷!A:B,2,FALSE)="アグレッシブコース","アグレッシブ","")</f>
        <v/>
      </c>
      <c r="E1641" s="250" t="str">
        <f>IF(VLOOKUP(A1641,入力シート❷!A:C,3,FALSE)="A推薦(単願)","A推薦","")</f>
        <v/>
      </c>
      <c r="F1641" s="253" t="str">
        <f>IF(VLOOKUP(A1641,入力シート❷!A:C,3,FALSE)="B推薦(併願)","B推薦","")</f>
        <v/>
      </c>
      <c r="G1641" s="253" t="str">
        <f>IF(VLOOKUP(A1641,入力シート❷!A:C,3,FALSE)="C推薦(第一志望)","C推薦","")</f>
        <v/>
      </c>
      <c r="H1641" s="256" t="str">
        <f>IF(VLOOKUP(A1641,入力シート❷!A:C,3,FALSE)="併願優遇","併願優遇","")</f>
        <v/>
      </c>
      <c r="I1641" s="293" t="str">
        <f>IF(VLOOKUP(A1641,入力シート❷!A:D,4,FALSE)="学業特待Ⅰ","学業特待Ⅰ","")</f>
        <v/>
      </c>
      <c r="J1641" s="296" t="str">
        <f>IF(VLOOKUP(A1641,入力シート❷!A:D,4,FALSE)="学業特待Ⅱ","学業特待Ⅱ","")</f>
        <v/>
      </c>
      <c r="K1641" s="299" t="str">
        <f>IF(VLOOKUP(A1641,入力シート❷!A:D,4,FALSE)="学業特待Ⅲ","学業特待Ⅲ","")</f>
        <v/>
      </c>
      <c r="L1641" s="277" t="str">
        <f>IF(OR(VLOOKUP(A1641,入力シート❷!A:I,7,FALSE)="",VLOOKUP(A1641,入力シート❷!A:I,8,FALSE)=""),"入力シート❷に入力してください",VLOOKUP(A1641,入力シート❷!A:I,7,FALSE)&amp;"　"&amp;VLOOKUP(A1641,入力シート❷!A:I,8,FALSE))</f>
        <v>入力シート❷に入力してください</v>
      </c>
      <c r="M1641" s="278"/>
      <c r="N1641" s="268" t="str">
        <f>IF(VLOOKUP(A1641,入力シート❷!A:I,9,FALSE)="","",IF(VLOOKUP(A1641,入力シート❷!A:I,9,FALSE)="女","",VLOOKUP(A1641,入力シート❷!A:I,9,FALSE)))</f>
        <v/>
      </c>
      <c r="O1641" s="271" t="str">
        <f>IF(VLOOKUP(A1641,入力シート❷!A:I,9,FALSE)="","",IF(VLOOKUP(A1641,入力シート❷!A:I,9,FALSE)="男","",VLOOKUP(A1641,入力シート❷!A:I,9,FALSE)))</f>
        <v/>
      </c>
      <c r="P1641" s="159" t="s">
        <v>0</v>
      </c>
      <c r="Q1641" s="159" t="s">
        <v>1</v>
      </c>
      <c r="R1641" s="159" t="s">
        <v>2</v>
      </c>
      <c r="S1641" s="159" t="s">
        <v>3</v>
      </c>
      <c r="T1641" s="159" t="s">
        <v>6</v>
      </c>
      <c r="U1641" s="159" t="s">
        <v>7</v>
      </c>
      <c r="V1641" s="153" t="s">
        <v>8</v>
      </c>
      <c r="W1641" s="138" t="str">
        <f>IF(VLOOKUP(A1641,入力シート❷!A:U,19,FALSE)="","",VLOOKUP(A1641,入力シート❷!A:U,19,FALSE))</f>
        <v/>
      </c>
      <c r="X1641" s="87" t="str">
        <f>IF(VLOOKUP(A1641,入力シート❷!A:AF,22,FALSE)="","",VLOOKUP(A1641,入力シート❷!A:AF,22,FALSE))</f>
        <v/>
      </c>
      <c r="Y1641" s="66" t="str">
        <f>IF(VLOOKUP(A1641,入力シート❷!A:AF,23,FALSE)="","",VLOOKUP(A1641,入力シート❷!A:AF,23,FALSE))</f>
        <v/>
      </c>
      <c r="Z1641" s="66" t="str">
        <f>IF(VLOOKUP(A1641,入力シート❷!A:AF,24,FALSE)="","",VLOOKUP(A1641,入力シート❷!A:AF,24,FALSE))</f>
        <v/>
      </c>
      <c r="AA1641" s="66" t="str">
        <f>IF(VLOOKUP(A1641,入力シート❷!A:AF,25,FALSE)="","",VLOOKUP(A1641,入力シート❷!A:AF,25,FALSE))</f>
        <v/>
      </c>
      <c r="AB1641" s="66" t="str">
        <f>IF(VLOOKUP(A1641,入力シート❷!A:AF,26,FALSE)="","",VLOOKUP(A1641,入力シート❷!A:AF,26,FALSE))</f>
        <v/>
      </c>
      <c r="AC1641" s="77" t="str">
        <f>IF(VLOOKUP(A1641,入力シート❷!A:AF,27,FALSE)="","",VLOOKUP(A1641,入力シート❷!A:AF,27,FALSE))</f>
        <v/>
      </c>
      <c r="AD1641" s="81" t="str">
        <f>IF(VLOOKUP(A1641,入力シート❷!A:AG,33,FALSE)="","必要な場合、入力シート❷に入力してください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必要な場合、入力シート❷に入力してください",VLOOKUP(A1641,入力シート❷!A:AG,33,FALSE))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41" s="81"/>
      <c r="AF1641" s="81"/>
      <c r="AG1641" s="82"/>
      <c r="AH1641" s="164" t="s">
        <v>15</v>
      </c>
    </row>
    <row r="1642" spans="1:34" ht="6" customHeight="1" thickBot="1">
      <c r="A1642" s="249"/>
      <c r="B1642" s="294"/>
      <c r="C1642" s="297"/>
      <c r="D1642" s="300"/>
      <c r="E1642" s="251"/>
      <c r="F1642" s="254"/>
      <c r="G1642" s="254"/>
      <c r="H1642" s="257"/>
      <c r="I1642" s="294"/>
      <c r="J1642" s="297"/>
      <c r="K1642" s="300"/>
      <c r="L1642" s="279"/>
      <c r="M1642" s="280"/>
      <c r="N1642" s="269"/>
      <c r="O1642" s="272"/>
      <c r="P1642" s="115"/>
      <c r="Q1642" s="115"/>
      <c r="R1642" s="115"/>
      <c r="S1642" s="115"/>
      <c r="T1642" s="115"/>
      <c r="U1642" s="115"/>
      <c r="V1642" s="124"/>
      <c r="W1642" s="121"/>
      <c r="X1642" s="75"/>
      <c r="Y1642" s="67"/>
      <c r="Z1642" s="67"/>
      <c r="AA1642" s="67"/>
      <c r="AB1642" s="67"/>
      <c r="AC1642" s="78"/>
      <c r="AD1642" s="83"/>
      <c r="AE1642" s="83"/>
      <c r="AF1642" s="83"/>
      <c r="AG1642" s="84"/>
      <c r="AH1642" s="165"/>
    </row>
    <row r="1643" spans="1:34" ht="6" customHeight="1" thickBot="1">
      <c r="A1643" s="249"/>
      <c r="B1643" s="294"/>
      <c r="C1643" s="297"/>
      <c r="D1643" s="300"/>
      <c r="E1643" s="251"/>
      <c r="F1643" s="254"/>
      <c r="G1643" s="254"/>
      <c r="H1643" s="257"/>
      <c r="I1643" s="294"/>
      <c r="J1643" s="297"/>
      <c r="K1643" s="300"/>
      <c r="L1643" s="279"/>
      <c r="M1643" s="280"/>
      <c r="N1643" s="269"/>
      <c r="O1643" s="272"/>
      <c r="P1643" s="107" t="str">
        <f>IF(VLOOKUP(A1641,入力シート❷!A:U,10,FALSE)="","",VLOOKUP(A1641,入力シート❷!A:U,10,FALSE))</f>
        <v/>
      </c>
      <c r="Q1643" s="107" t="str">
        <f>IF(VLOOKUP(A1641,入力シート❷!A:U,11,FALSE)="","",VLOOKUP(A1641,入力シート❷!A:U,11,FALSE))</f>
        <v/>
      </c>
      <c r="R1643" s="107" t="str">
        <f>IF(VLOOKUP(A1641,入力シート❷!A:U,12,FALSE)="","",VLOOKUP(A1641,入力シート❷!A:U,12,FALSE))</f>
        <v/>
      </c>
      <c r="S1643" s="107" t="str">
        <f>IF(VLOOKUP(A1641,入力シート❷!A:U,13,FALSE)="","",VLOOKUP(A1641,入力シート❷!A:U,13,FALSE))</f>
        <v/>
      </c>
      <c r="T1643" s="107" t="str">
        <f>IF(VLOOKUP(A1641,入力シート❷!A:U,18,FALSE)="","",VLOOKUP(A1641,入力シート❷!A:U,18,FALSE))</f>
        <v/>
      </c>
      <c r="U1643" s="107" t="str">
        <f>IF(SUM(P1643:T1643)=0,"",SUM(P1643:T1643))</f>
        <v/>
      </c>
      <c r="V1643" s="124"/>
      <c r="W1643" s="121"/>
      <c r="X1643" s="75"/>
      <c r="Y1643" s="67"/>
      <c r="Z1643" s="67"/>
      <c r="AA1643" s="67"/>
      <c r="AB1643" s="67"/>
      <c r="AC1643" s="78"/>
      <c r="AD1643" s="83"/>
      <c r="AE1643" s="83"/>
      <c r="AF1643" s="83"/>
      <c r="AG1643" s="84"/>
      <c r="AH1643" s="165"/>
    </row>
    <row r="1644" spans="1:34" ht="6" customHeight="1" thickBot="1">
      <c r="A1644" s="249"/>
      <c r="B1644" s="294"/>
      <c r="C1644" s="297"/>
      <c r="D1644" s="300"/>
      <c r="E1644" s="251"/>
      <c r="F1644" s="254"/>
      <c r="G1644" s="254"/>
      <c r="H1644" s="257"/>
      <c r="I1644" s="294"/>
      <c r="J1644" s="297"/>
      <c r="K1644" s="300"/>
      <c r="L1644" s="281"/>
      <c r="M1644" s="282"/>
      <c r="N1644" s="270"/>
      <c r="O1644" s="273"/>
      <c r="P1644" s="107"/>
      <c r="Q1644" s="107"/>
      <c r="R1644" s="107"/>
      <c r="S1644" s="107"/>
      <c r="T1644" s="107"/>
      <c r="U1644" s="107"/>
      <c r="V1644" s="154"/>
      <c r="W1644" s="139"/>
      <c r="X1644" s="75"/>
      <c r="Y1644" s="67"/>
      <c r="Z1644" s="67"/>
      <c r="AA1644" s="67"/>
      <c r="AB1644" s="67"/>
      <c r="AC1644" s="78"/>
      <c r="AD1644" s="83"/>
      <c r="AE1644" s="83"/>
      <c r="AF1644" s="83"/>
      <c r="AG1644" s="84"/>
      <c r="AH1644" s="166"/>
    </row>
    <row r="1645" spans="1:34" ht="6" customHeight="1" thickBot="1">
      <c r="A1645" s="249"/>
      <c r="B1645" s="294"/>
      <c r="C1645" s="297"/>
      <c r="D1645" s="300"/>
      <c r="E1645" s="251"/>
      <c r="F1645" s="254"/>
      <c r="G1645" s="254"/>
      <c r="H1645" s="257"/>
      <c r="I1645" s="294"/>
      <c r="J1645" s="297"/>
      <c r="K1645" s="300"/>
      <c r="L1645" s="259" t="str">
        <f>IF(OR(VLOOKUP(A1641,入力シート❷!A:I,5,FALSE)="",VLOOKUP(A1641,入力シート❷!A:I,6,FALSE)=""),"入力シート❷に入力してください",VLOOKUP(A1641,入力シート❷!A:I,5,FALSE)&amp;"　"&amp;VLOOKUP(A1641,入力シート❷!A:I,6,FALSE))</f>
        <v>入力シート❷に入力してください</v>
      </c>
      <c r="M1645" s="260"/>
      <c r="N1645" s="260"/>
      <c r="O1645" s="261"/>
      <c r="P1645" s="107"/>
      <c r="Q1645" s="107"/>
      <c r="R1645" s="107"/>
      <c r="S1645" s="107"/>
      <c r="T1645" s="107"/>
      <c r="U1645" s="107"/>
      <c r="V1645" s="136" t="s">
        <v>9</v>
      </c>
      <c r="W1645" s="128" t="str">
        <f>IF(VLOOKUP(A1641,入力シート❷!A:U,20,FALSE)="","",VLOOKUP(A1641,入力シート❷!A:U,20,FALSE))</f>
        <v/>
      </c>
      <c r="X1645" s="75"/>
      <c r="Y1645" s="67"/>
      <c r="Z1645" s="67"/>
      <c r="AA1645" s="67"/>
      <c r="AB1645" s="67"/>
      <c r="AC1645" s="78"/>
      <c r="AD1645" s="83"/>
      <c r="AE1645" s="83"/>
      <c r="AF1645" s="83"/>
      <c r="AG1645" s="84"/>
      <c r="AH1645" s="167" t="s">
        <v>15</v>
      </c>
    </row>
    <row r="1646" spans="1:34" ht="6" customHeight="1" thickBot="1">
      <c r="A1646" s="249"/>
      <c r="B1646" s="294"/>
      <c r="C1646" s="297"/>
      <c r="D1646" s="300"/>
      <c r="E1646" s="251"/>
      <c r="F1646" s="254"/>
      <c r="G1646" s="254"/>
      <c r="H1646" s="257"/>
      <c r="I1646" s="294"/>
      <c r="J1646" s="297"/>
      <c r="K1646" s="300"/>
      <c r="L1646" s="262"/>
      <c r="M1646" s="263"/>
      <c r="N1646" s="263"/>
      <c r="O1646" s="264"/>
      <c r="P1646" s="113"/>
      <c r="Q1646" s="113"/>
      <c r="R1646" s="113"/>
      <c r="S1646" s="113"/>
      <c r="T1646" s="113"/>
      <c r="U1646" s="113"/>
      <c r="V1646" s="124"/>
      <c r="W1646" s="121"/>
      <c r="X1646" s="75"/>
      <c r="Y1646" s="67"/>
      <c r="Z1646" s="67"/>
      <c r="AA1646" s="67"/>
      <c r="AB1646" s="67"/>
      <c r="AC1646" s="78"/>
      <c r="AD1646" s="83"/>
      <c r="AE1646" s="83"/>
      <c r="AF1646" s="83"/>
      <c r="AG1646" s="84"/>
      <c r="AH1646" s="165"/>
    </row>
    <row r="1647" spans="1:34" ht="6" customHeight="1" thickBot="1">
      <c r="A1647" s="249"/>
      <c r="B1647" s="294"/>
      <c r="C1647" s="297"/>
      <c r="D1647" s="300"/>
      <c r="E1647" s="251"/>
      <c r="F1647" s="254"/>
      <c r="G1647" s="254"/>
      <c r="H1647" s="257"/>
      <c r="I1647" s="294"/>
      <c r="J1647" s="297"/>
      <c r="K1647" s="300"/>
      <c r="L1647" s="262"/>
      <c r="M1647" s="263"/>
      <c r="N1647" s="263"/>
      <c r="O1647" s="264"/>
      <c r="P1647" s="114" t="s">
        <v>4</v>
      </c>
      <c r="Q1647" s="114" t="s">
        <v>5</v>
      </c>
      <c r="R1647" s="114" t="s">
        <v>11</v>
      </c>
      <c r="S1647" s="114" t="s">
        <v>12</v>
      </c>
      <c r="T1647" s="126" t="s">
        <v>15</v>
      </c>
      <c r="U1647" s="16"/>
      <c r="V1647" s="124"/>
      <c r="W1647" s="121"/>
      <c r="X1647" s="75" t="str">
        <f>IF(VLOOKUP(A1641,入力シート❷!A:AF,28,FALSE)="","",VLOOKUP(A1641,入力シート❷!A:AF,28,FALSE))</f>
        <v/>
      </c>
      <c r="Y1647" s="67" t="str">
        <f>IF(VLOOKUP(A1641,入力シート❷!A:AF,29,FALSE)="","",VLOOKUP(A1641,入力シート❷!A:AF,29,FALSE))</f>
        <v/>
      </c>
      <c r="Z1647" s="67" t="str">
        <f>IF(VLOOKUP(A1641,入力シート❷!A:AF,30,FALSE)="","",VLOOKUP(A1641,入力シート❷!A:AF,30,FALSE))</f>
        <v/>
      </c>
      <c r="AA1647" s="67" t="str">
        <f>IF(VLOOKUP(A1641,入力シート❷!A:AF,31,FALSE)="","",VLOOKUP(A1641,入力シート❷!A:AF,31,FALSE))</f>
        <v/>
      </c>
      <c r="AB1647" s="67" t="str">
        <f>IF(VLOOKUP(A1641,入力シート❷!A:AF,32,FALSE)="","",VLOOKUP(A1641,入力シート❷!A:AF,32,FALSE))</f>
        <v/>
      </c>
      <c r="AC1647" s="69"/>
      <c r="AD1647" s="83"/>
      <c r="AE1647" s="83"/>
      <c r="AF1647" s="83"/>
      <c r="AG1647" s="84"/>
      <c r="AH1647" s="165"/>
    </row>
    <row r="1648" spans="1:34" ht="6" customHeight="1" thickBot="1">
      <c r="A1648" s="249"/>
      <c r="B1648" s="294"/>
      <c r="C1648" s="297"/>
      <c r="D1648" s="300"/>
      <c r="E1648" s="251"/>
      <c r="F1648" s="254"/>
      <c r="G1648" s="254"/>
      <c r="H1648" s="257"/>
      <c r="I1648" s="294"/>
      <c r="J1648" s="297"/>
      <c r="K1648" s="300"/>
      <c r="L1648" s="262"/>
      <c r="M1648" s="263"/>
      <c r="N1648" s="263"/>
      <c r="O1648" s="264"/>
      <c r="P1648" s="115"/>
      <c r="Q1648" s="115"/>
      <c r="R1648" s="115"/>
      <c r="S1648" s="115"/>
      <c r="T1648" s="127"/>
      <c r="U1648" s="17"/>
      <c r="V1648" s="137"/>
      <c r="W1648" s="129"/>
      <c r="X1648" s="75"/>
      <c r="Y1648" s="67"/>
      <c r="Z1648" s="67"/>
      <c r="AA1648" s="67"/>
      <c r="AB1648" s="67"/>
      <c r="AC1648" s="69"/>
      <c r="AD1648" s="83"/>
      <c r="AE1648" s="83"/>
      <c r="AF1648" s="83"/>
      <c r="AG1648" s="84"/>
      <c r="AH1648" s="166"/>
    </row>
    <row r="1649" spans="1:34" ht="6" customHeight="1" thickBot="1">
      <c r="A1649" s="249"/>
      <c r="B1649" s="294"/>
      <c r="C1649" s="297"/>
      <c r="D1649" s="300"/>
      <c r="E1649" s="251"/>
      <c r="F1649" s="254"/>
      <c r="G1649" s="254"/>
      <c r="H1649" s="257"/>
      <c r="I1649" s="294"/>
      <c r="J1649" s="297"/>
      <c r="K1649" s="300"/>
      <c r="L1649" s="262"/>
      <c r="M1649" s="263"/>
      <c r="N1649" s="263"/>
      <c r="O1649" s="264"/>
      <c r="P1649" s="107" t="str">
        <f>IF(VLOOKUP(A1641,入力シート❷!A:U,14,FALSE)="","",VLOOKUP(A1641,入力シート❷!A:U,14,FALSE))</f>
        <v/>
      </c>
      <c r="Q1649" s="107" t="str">
        <f>IF(VLOOKUP(A1641,入力シート❷!A:U,15,FALSE)="","",VLOOKUP(A1641,入力シート❷!A:U,15,FALSE))</f>
        <v/>
      </c>
      <c r="R1649" s="107" t="str">
        <f>IF(VLOOKUP(A1641,入力シート❷!A:U,16,FALSE)="","",VLOOKUP(A1641,入力シート❷!A:U,16,FALSE))</f>
        <v/>
      </c>
      <c r="S1649" s="107" t="str">
        <f>IF(VLOOKUP(A1641,入力シート❷!A:U,17,FALSE)="","",VLOOKUP(A1641,入力シート❷!A:U,17,FALSE))</f>
        <v/>
      </c>
      <c r="T1649" s="127"/>
      <c r="U1649" s="17"/>
      <c r="V1649" s="123" t="s">
        <v>10</v>
      </c>
      <c r="W1649" s="120" t="str">
        <f>IF(VLOOKUP(A1641,入力シート❷!A:U,21,FALSE)="","",VLOOKUP(A1641,入力シート❷!A:U,21,FALSE))</f>
        <v/>
      </c>
      <c r="X1649" s="75"/>
      <c r="Y1649" s="67"/>
      <c r="Z1649" s="67"/>
      <c r="AA1649" s="67"/>
      <c r="AB1649" s="67"/>
      <c r="AC1649" s="69"/>
      <c r="AD1649" s="83"/>
      <c r="AE1649" s="83"/>
      <c r="AF1649" s="83"/>
      <c r="AG1649" s="84"/>
      <c r="AH1649" s="167" t="s">
        <v>15</v>
      </c>
    </row>
    <row r="1650" spans="1:34" ht="6" customHeight="1" thickBot="1">
      <c r="A1650" s="249"/>
      <c r="B1650" s="294"/>
      <c r="C1650" s="297"/>
      <c r="D1650" s="300"/>
      <c r="E1650" s="251"/>
      <c r="F1650" s="254"/>
      <c r="G1650" s="254"/>
      <c r="H1650" s="257"/>
      <c r="I1650" s="294"/>
      <c r="J1650" s="297"/>
      <c r="K1650" s="300"/>
      <c r="L1650" s="262"/>
      <c r="M1650" s="263"/>
      <c r="N1650" s="263"/>
      <c r="O1650" s="264"/>
      <c r="P1650" s="107"/>
      <c r="Q1650" s="107"/>
      <c r="R1650" s="107"/>
      <c r="S1650" s="107"/>
      <c r="T1650" s="111" t="str">
        <f>VLOOKUP(A1641,■■■!A:BN,66)</f>
        <v/>
      </c>
      <c r="U1650" s="118">
        <f>VLOOKUP(A1641,■■■!A:BA,53)</f>
        <v>0</v>
      </c>
      <c r="V1650" s="124"/>
      <c r="W1650" s="121"/>
      <c r="X1650" s="75"/>
      <c r="Y1650" s="67"/>
      <c r="Z1650" s="67"/>
      <c r="AA1650" s="67"/>
      <c r="AB1650" s="67"/>
      <c r="AC1650" s="69"/>
      <c r="AD1650" s="83"/>
      <c r="AE1650" s="83"/>
      <c r="AF1650" s="83"/>
      <c r="AG1650" s="84"/>
      <c r="AH1650" s="165"/>
    </row>
    <row r="1651" spans="1:34" ht="6" customHeight="1" thickBot="1">
      <c r="A1651" s="249"/>
      <c r="B1651" s="294"/>
      <c r="C1651" s="297"/>
      <c r="D1651" s="300"/>
      <c r="E1651" s="251"/>
      <c r="F1651" s="254"/>
      <c r="G1651" s="254"/>
      <c r="H1651" s="257"/>
      <c r="I1651" s="294"/>
      <c r="J1651" s="297"/>
      <c r="K1651" s="300"/>
      <c r="L1651" s="262"/>
      <c r="M1651" s="263"/>
      <c r="N1651" s="263"/>
      <c r="O1651" s="264"/>
      <c r="P1651" s="107"/>
      <c r="Q1651" s="107"/>
      <c r="R1651" s="107"/>
      <c r="S1651" s="107"/>
      <c r="T1651" s="111"/>
      <c r="U1651" s="118"/>
      <c r="V1651" s="124"/>
      <c r="W1651" s="121"/>
      <c r="X1651" s="75"/>
      <c r="Y1651" s="67"/>
      <c r="Z1651" s="67"/>
      <c r="AA1651" s="67"/>
      <c r="AB1651" s="67"/>
      <c r="AC1651" s="69"/>
      <c r="AD1651" s="83"/>
      <c r="AE1651" s="83"/>
      <c r="AF1651" s="83"/>
      <c r="AG1651" s="84"/>
      <c r="AH1651" s="165"/>
    </row>
    <row r="1652" spans="1:34" ht="6" customHeight="1" thickBot="1">
      <c r="A1652" s="249"/>
      <c r="B1652" s="295"/>
      <c r="C1652" s="298"/>
      <c r="D1652" s="301"/>
      <c r="E1652" s="252"/>
      <c r="F1652" s="255"/>
      <c r="G1652" s="255"/>
      <c r="H1652" s="258"/>
      <c r="I1652" s="295"/>
      <c r="J1652" s="298"/>
      <c r="K1652" s="301"/>
      <c r="L1652" s="265"/>
      <c r="M1652" s="266"/>
      <c r="N1652" s="266"/>
      <c r="O1652" s="267"/>
      <c r="P1652" s="108"/>
      <c r="Q1652" s="108"/>
      <c r="R1652" s="108"/>
      <c r="S1652" s="108"/>
      <c r="T1652" s="112"/>
      <c r="U1652" s="119"/>
      <c r="V1652" s="125"/>
      <c r="W1652" s="122"/>
      <c r="X1652" s="76"/>
      <c r="Y1652" s="68"/>
      <c r="Z1652" s="68"/>
      <c r="AA1652" s="68"/>
      <c r="AB1652" s="68"/>
      <c r="AC1652" s="70"/>
      <c r="AD1652" s="85"/>
      <c r="AE1652" s="85"/>
      <c r="AF1652" s="85"/>
      <c r="AG1652" s="86"/>
      <c r="AH1652" s="168"/>
    </row>
    <row r="1653" spans="1:34" ht="6" customHeight="1" thickBot="1">
      <c r="A1653" s="249">
        <v>90</v>
      </c>
      <c r="B1653" s="293" t="str">
        <f>IF(VLOOKUP(A1653,入力シート❷!A:B,2,FALSE)="ハイパーコース","ハイパー","")</f>
        <v/>
      </c>
      <c r="C1653" s="296" t="str">
        <f>IF(VLOOKUP(A1653,入力シート❷!A:B,2,FALSE)="アドバンストコース","アドバンスト","")</f>
        <v/>
      </c>
      <c r="D1653" s="299" t="str">
        <f>IF(VLOOKUP(A1653,入力シート❷!A:B,2,FALSE)="アグレッシブコース","アグレッシブ","")</f>
        <v/>
      </c>
      <c r="E1653" s="250" t="str">
        <f>IF(VLOOKUP(A1653,入力シート❷!A:C,3,FALSE)="A推薦(単願)","A推薦","")</f>
        <v/>
      </c>
      <c r="F1653" s="253" t="str">
        <f>IF(VLOOKUP(A1653,入力シート❷!A:C,3,FALSE)="B推薦(併願)","B推薦","")</f>
        <v/>
      </c>
      <c r="G1653" s="253" t="str">
        <f>IF(VLOOKUP(A1653,入力シート❷!A:C,3,FALSE)="C推薦(第一志望)","C推薦","")</f>
        <v/>
      </c>
      <c r="H1653" s="256" t="str">
        <f>IF(VLOOKUP(A1653,入力シート❷!A:C,3,FALSE)="併願優遇","併願優遇","")</f>
        <v/>
      </c>
      <c r="I1653" s="293" t="str">
        <f>IF(VLOOKUP(A1653,入力シート❷!A:D,4,FALSE)="学業特待Ⅰ","学業特待Ⅰ","")</f>
        <v/>
      </c>
      <c r="J1653" s="296" t="str">
        <f>IF(VLOOKUP(A1653,入力シート❷!A:D,4,FALSE)="学業特待Ⅱ","学業特待Ⅱ","")</f>
        <v/>
      </c>
      <c r="K1653" s="299" t="str">
        <f>IF(VLOOKUP(A1653,入力シート❷!A:D,4,FALSE)="学業特待Ⅲ","学業特待Ⅲ","")</f>
        <v/>
      </c>
      <c r="L1653" s="277" t="str">
        <f>IF(OR(VLOOKUP(A1653,入力シート❷!A:I,7,FALSE)="",VLOOKUP(A1653,入力シート❷!A:I,8,FALSE)=""),"入力シート❷に入力してください",VLOOKUP(A1653,入力シート❷!A:I,7,FALSE)&amp;"　"&amp;VLOOKUP(A1653,入力シート❷!A:I,8,FALSE))</f>
        <v>入力シート❷に入力してください</v>
      </c>
      <c r="M1653" s="278"/>
      <c r="N1653" s="268" t="str">
        <f>IF(VLOOKUP(A1653,入力シート❷!A:I,9,FALSE)="","",IF(VLOOKUP(A1653,入力シート❷!A:I,9,FALSE)="女","",VLOOKUP(A1653,入力シート❷!A:I,9,FALSE)))</f>
        <v/>
      </c>
      <c r="O1653" s="271" t="str">
        <f>IF(VLOOKUP(A1653,入力シート❷!A:I,9,FALSE)="","",IF(VLOOKUP(A1653,入力シート❷!A:I,9,FALSE)="男","",VLOOKUP(A1653,入力シート❷!A:I,9,FALSE)))</f>
        <v/>
      </c>
      <c r="P1653" s="159" t="s">
        <v>0</v>
      </c>
      <c r="Q1653" s="159" t="s">
        <v>1</v>
      </c>
      <c r="R1653" s="159" t="s">
        <v>2</v>
      </c>
      <c r="S1653" s="159" t="s">
        <v>3</v>
      </c>
      <c r="T1653" s="159" t="s">
        <v>6</v>
      </c>
      <c r="U1653" s="159" t="s">
        <v>7</v>
      </c>
      <c r="V1653" s="153" t="s">
        <v>8</v>
      </c>
      <c r="W1653" s="138" t="str">
        <f>IF(VLOOKUP(A1653,入力シート❷!A:U,19,FALSE)="","",VLOOKUP(A1653,入力シート❷!A:U,19,FALSE))</f>
        <v/>
      </c>
      <c r="X1653" s="87" t="str">
        <f>IF(VLOOKUP(A1653,入力シート❷!A:AF,22,FALSE)="","",VLOOKUP(A1653,入力シート❷!A:AF,22,FALSE))</f>
        <v/>
      </c>
      <c r="Y1653" s="66" t="str">
        <f>IF(VLOOKUP(A1653,入力シート❷!A:AF,23,FALSE)="","",VLOOKUP(A1653,入力シート❷!A:AF,23,FALSE))</f>
        <v/>
      </c>
      <c r="Z1653" s="66" t="str">
        <f>IF(VLOOKUP(A1653,入力シート❷!A:AF,24,FALSE)="","",VLOOKUP(A1653,入力シート❷!A:AF,24,FALSE))</f>
        <v/>
      </c>
      <c r="AA1653" s="66" t="str">
        <f>IF(VLOOKUP(A1653,入力シート❷!A:AF,25,FALSE)="","",VLOOKUP(A1653,入力シート❷!A:AF,25,FALSE))</f>
        <v/>
      </c>
      <c r="AB1653" s="66" t="str">
        <f>IF(VLOOKUP(A1653,入力シート❷!A:AF,26,FALSE)="","",VLOOKUP(A1653,入力シート❷!A:AF,26,FALSE))</f>
        <v/>
      </c>
      <c r="AC1653" s="77" t="str">
        <f>IF(VLOOKUP(A1653,入力シート❷!A:AF,27,FALSE)="","",VLOOKUP(A1653,入力シート❷!A:AF,27,FALSE))</f>
        <v/>
      </c>
      <c r="AD1653" s="81" t="str">
        <f>IF(VLOOKUP(A1653,入力シート❷!A:AG,33,FALSE)="","必要な場合、入力シート❷に入力してください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必要な場合、入力シート❷に入力してください",VLOOKUP(A1653,入力シート❷!A:AG,33,FALSE))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53" s="81"/>
      <c r="AF1653" s="81"/>
      <c r="AG1653" s="82"/>
      <c r="AH1653" s="164" t="s">
        <v>15</v>
      </c>
    </row>
    <row r="1654" spans="1:34" ht="6" customHeight="1" thickBot="1">
      <c r="A1654" s="249"/>
      <c r="B1654" s="294"/>
      <c r="C1654" s="297"/>
      <c r="D1654" s="300"/>
      <c r="E1654" s="251"/>
      <c r="F1654" s="254"/>
      <c r="G1654" s="254"/>
      <c r="H1654" s="257"/>
      <c r="I1654" s="294"/>
      <c r="J1654" s="297"/>
      <c r="K1654" s="300"/>
      <c r="L1654" s="279"/>
      <c r="M1654" s="280"/>
      <c r="N1654" s="269"/>
      <c r="O1654" s="272"/>
      <c r="P1654" s="115"/>
      <c r="Q1654" s="115"/>
      <c r="R1654" s="115"/>
      <c r="S1654" s="115"/>
      <c r="T1654" s="115"/>
      <c r="U1654" s="115"/>
      <c r="V1654" s="124"/>
      <c r="W1654" s="121"/>
      <c r="X1654" s="75"/>
      <c r="Y1654" s="67"/>
      <c r="Z1654" s="67"/>
      <c r="AA1654" s="67"/>
      <c r="AB1654" s="67"/>
      <c r="AC1654" s="78"/>
      <c r="AD1654" s="83"/>
      <c r="AE1654" s="83"/>
      <c r="AF1654" s="83"/>
      <c r="AG1654" s="84"/>
      <c r="AH1654" s="165"/>
    </row>
    <row r="1655" spans="1:34" ht="6" customHeight="1" thickBot="1">
      <c r="A1655" s="249"/>
      <c r="B1655" s="294"/>
      <c r="C1655" s="297"/>
      <c r="D1655" s="300"/>
      <c r="E1655" s="251"/>
      <c r="F1655" s="254"/>
      <c r="G1655" s="254"/>
      <c r="H1655" s="257"/>
      <c r="I1655" s="294"/>
      <c r="J1655" s="297"/>
      <c r="K1655" s="300"/>
      <c r="L1655" s="279"/>
      <c r="M1655" s="280"/>
      <c r="N1655" s="269"/>
      <c r="O1655" s="272"/>
      <c r="P1655" s="107" t="str">
        <f>IF(VLOOKUP(A1653,入力シート❷!A:U,10,FALSE)="","",VLOOKUP(A1653,入力シート❷!A:U,10,FALSE))</f>
        <v/>
      </c>
      <c r="Q1655" s="107" t="str">
        <f>IF(VLOOKUP(A1653,入力シート❷!A:U,11,FALSE)="","",VLOOKUP(A1653,入力シート❷!A:U,11,FALSE))</f>
        <v/>
      </c>
      <c r="R1655" s="107" t="str">
        <f>IF(VLOOKUP(A1653,入力シート❷!A:U,12,FALSE)="","",VLOOKUP(A1653,入力シート❷!A:U,12,FALSE))</f>
        <v/>
      </c>
      <c r="S1655" s="107" t="str">
        <f>IF(VLOOKUP(A1653,入力シート❷!A:U,13,FALSE)="","",VLOOKUP(A1653,入力シート❷!A:U,13,FALSE))</f>
        <v/>
      </c>
      <c r="T1655" s="107" t="str">
        <f>IF(VLOOKUP(A1653,入力シート❷!A:U,18,FALSE)="","",VLOOKUP(A1653,入力シート❷!A:U,18,FALSE))</f>
        <v/>
      </c>
      <c r="U1655" s="107" t="str">
        <f>IF(SUM(P1655:T1655)=0,"",SUM(P1655:T1655))</f>
        <v/>
      </c>
      <c r="V1655" s="124"/>
      <c r="W1655" s="121"/>
      <c r="X1655" s="75"/>
      <c r="Y1655" s="67"/>
      <c r="Z1655" s="67"/>
      <c r="AA1655" s="67"/>
      <c r="AB1655" s="67"/>
      <c r="AC1655" s="78"/>
      <c r="AD1655" s="83"/>
      <c r="AE1655" s="83"/>
      <c r="AF1655" s="83"/>
      <c r="AG1655" s="84"/>
      <c r="AH1655" s="165"/>
    </row>
    <row r="1656" spans="1:34" ht="6" customHeight="1" thickBot="1">
      <c r="A1656" s="249"/>
      <c r="B1656" s="294"/>
      <c r="C1656" s="297"/>
      <c r="D1656" s="300"/>
      <c r="E1656" s="251"/>
      <c r="F1656" s="254"/>
      <c r="G1656" s="254"/>
      <c r="H1656" s="257"/>
      <c r="I1656" s="294"/>
      <c r="J1656" s="297"/>
      <c r="K1656" s="300"/>
      <c r="L1656" s="281"/>
      <c r="M1656" s="282"/>
      <c r="N1656" s="270"/>
      <c r="O1656" s="273"/>
      <c r="P1656" s="107"/>
      <c r="Q1656" s="107"/>
      <c r="R1656" s="107"/>
      <c r="S1656" s="107"/>
      <c r="T1656" s="107"/>
      <c r="U1656" s="107"/>
      <c r="V1656" s="154"/>
      <c r="W1656" s="139"/>
      <c r="X1656" s="75"/>
      <c r="Y1656" s="67"/>
      <c r="Z1656" s="67"/>
      <c r="AA1656" s="67"/>
      <c r="AB1656" s="67"/>
      <c r="AC1656" s="78"/>
      <c r="AD1656" s="83"/>
      <c r="AE1656" s="83"/>
      <c r="AF1656" s="83"/>
      <c r="AG1656" s="84"/>
      <c r="AH1656" s="166"/>
    </row>
    <row r="1657" spans="1:34" ht="6" customHeight="1" thickBot="1">
      <c r="A1657" s="249"/>
      <c r="B1657" s="294"/>
      <c r="C1657" s="297"/>
      <c r="D1657" s="300"/>
      <c r="E1657" s="251"/>
      <c r="F1657" s="254"/>
      <c r="G1657" s="254"/>
      <c r="H1657" s="257"/>
      <c r="I1657" s="294"/>
      <c r="J1657" s="297"/>
      <c r="K1657" s="300"/>
      <c r="L1657" s="259" t="str">
        <f>IF(OR(VLOOKUP(A1653,入力シート❷!A:I,5,FALSE)="",VLOOKUP(A1653,入力シート❷!A:I,6,FALSE)=""),"入力シート❷に入力してください",VLOOKUP(A1653,入力シート❷!A:I,5,FALSE)&amp;"　"&amp;VLOOKUP(A1653,入力シート❷!A:I,6,FALSE))</f>
        <v>入力シート❷に入力してください</v>
      </c>
      <c r="M1657" s="260"/>
      <c r="N1657" s="260"/>
      <c r="O1657" s="261"/>
      <c r="P1657" s="107"/>
      <c r="Q1657" s="107"/>
      <c r="R1657" s="107"/>
      <c r="S1657" s="107"/>
      <c r="T1657" s="107"/>
      <c r="U1657" s="107"/>
      <c r="V1657" s="136" t="s">
        <v>9</v>
      </c>
      <c r="W1657" s="128" t="str">
        <f>IF(VLOOKUP(A1653,入力シート❷!A:U,20,FALSE)="","",VLOOKUP(A1653,入力シート❷!A:U,20,FALSE))</f>
        <v/>
      </c>
      <c r="X1657" s="75"/>
      <c r="Y1657" s="67"/>
      <c r="Z1657" s="67"/>
      <c r="AA1657" s="67"/>
      <c r="AB1657" s="67"/>
      <c r="AC1657" s="78"/>
      <c r="AD1657" s="83"/>
      <c r="AE1657" s="83"/>
      <c r="AF1657" s="83"/>
      <c r="AG1657" s="84"/>
      <c r="AH1657" s="167" t="s">
        <v>15</v>
      </c>
    </row>
    <row r="1658" spans="1:34" ht="6" customHeight="1" thickBot="1">
      <c r="A1658" s="249"/>
      <c r="B1658" s="294"/>
      <c r="C1658" s="297"/>
      <c r="D1658" s="300"/>
      <c r="E1658" s="251"/>
      <c r="F1658" s="254"/>
      <c r="G1658" s="254"/>
      <c r="H1658" s="257"/>
      <c r="I1658" s="294"/>
      <c r="J1658" s="297"/>
      <c r="K1658" s="300"/>
      <c r="L1658" s="262"/>
      <c r="M1658" s="263"/>
      <c r="N1658" s="263"/>
      <c r="O1658" s="264"/>
      <c r="P1658" s="113"/>
      <c r="Q1658" s="113"/>
      <c r="R1658" s="113"/>
      <c r="S1658" s="113"/>
      <c r="T1658" s="113"/>
      <c r="U1658" s="113"/>
      <c r="V1658" s="124"/>
      <c r="W1658" s="121"/>
      <c r="X1658" s="75"/>
      <c r="Y1658" s="67"/>
      <c r="Z1658" s="67"/>
      <c r="AA1658" s="67"/>
      <c r="AB1658" s="67"/>
      <c r="AC1658" s="78"/>
      <c r="AD1658" s="83"/>
      <c r="AE1658" s="83"/>
      <c r="AF1658" s="83"/>
      <c r="AG1658" s="84"/>
      <c r="AH1658" s="165"/>
    </row>
    <row r="1659" spans="1:34" ht="6" customHeight="1" thickBot="1">
      <c r="A1659" s="249"/>
      <c r="B1659" s="294"/>
      <c r="C1659" s="297"/>
      <c r="D1659" s="300"/>
      <c r="E1659" s="251"/>
      <c r="F1659" s="254"/>
      <c r="G1659" s="254"/>
      <c r="H1659" s="257"/>
      <c r="I1659" s="294"/>
      <c r="J1659" s="297"/>
      <c r="K1659" s="300"/>
      <c r="L1659" s="262"/>
      <c r="M1659" s="263"/>
      <c r="N1659" s="263"/>
      <c r="O1659" s="264"/>
      <c r="P1659" s="114" t="s">
        <v>4</v>
      </c>
      <c r="Q1659" s="114" t="s">
        <v>5</v>
      </c>
      <c r="R1659" s="114" t="s">
        <v>11</v>
      </c>
      <c r="S1659" s="114" t="s">
        <v>12</v>
      </c>
      <c r="T1659" s="126" t="s">
        <v>15</v>
      </c>
      <c r="U1659" s="16"/>
      <c r="V1659" s="124"/>
      <c r="W1659" s="121"/>
      <c r="X1659" s="75" t="str">
        <f>IF(VLOOKUP(A1653,入力シート❷!A:AF,28,FALSE)="","",VLOOKUP(A1653,入力シート❷!A:AF,28,FALSE))</f>
        <v/>
      </c>
      <c r="Y1659" s="67" t="str">
        <f>IF(VLOOKUP(A1653,入力シート❷!A:AF,29,FALSE)="","",VLOOKUP(A1653,入力シート❷!A:AF,29,FALSE))</f>
        <v/>
      </c>
      <c r="Z1659" s="67" t="str">
        <f>IF(VLOOKUP(A1653,入力シート❷!A:AF,30,FALSE)="","",VLOOKUP(A1653,入力シート❷!A:AF,30,FALSE))</f>
        <v/>
      </c>
      <c r="AA1659" s="67" t="str">
        <f>IF(VLOOKUP(A1653,入力シート❷!A:AF,31,FALSE)="","",VLOOKUP(A1653,入力シート❷!A:AF,31,FALSE))</f>
        <v/>
      </c>
      <c r="AB1659" s="67" t="str">
        <f>IF(VLOOKUP(A1653,入力シート❷!A:AF,32,FALSE)="","",VLOOKUP(A1653,入力シート❷!A:AF,32,FALSE))</f>
        <v/>
      </c>
      <c r="AC1659" s="69"/>
      <c r="AD1659" s="83"/>
      <c r="AE1659" s="83"/>
      <c r="AF1659" s="83"/>
      <c r="AG1659" s="84"/>
      <c r="AH1659" s="165"/>
    </row>
    <row r="1660" spans="1:34" ht="6" customHeight="1" thickBot="1">
      <c r="A1660" s="249"/>
      <c r="B1660" s="294"/>
      <c r="C1660" s="297"/>
      <c r="D1660" s="300"/>
      <c r="E1660" s="251"/>
      <c r="F1660" s="254"/>
      <c r="G1660" s="254"/>
      <c r="H1660" s="257"/>
      <c r="I1660" s="294"/>
      <c r="J1660" s="297"/>
      <c r="K1660" s="300"/>
      <c r="L1660" s="262"/>
      <c r="M1660" s="263"/>
      <c r="N1660" s="263"/>
      <c r="O1660" s="264"/>
      <c r="P1660" s="115"/>
      <c r="Q1660" s="115"/>
      <c r="R1660" s="115"/>
      <c r="S1660" s="115"/>
      <c r="T1660" s="127"/>
      <c r="U1660" s="17"/>
      <c r="V1660" s="137"/>
      <c r="W1660" s="129"/>
      <c r="X1660" s="75"/>
      <c r="Y1660" s="67"/>
      <c r="Z1660" s="67"/>
      <c r="AA1660" s="67"/>
      <c r="AB1660" s="67"/>
      <c r="AC1660" s="69"/>
      <c r="AD1660" s="83"/>
      <c r="AE1660" s="83"/>
      <c r="AF1660" s="83"/>
      <c r="AG1660" s="84"/>
      <c r="AH1660" s="166"/>
    </row>
    <row r="1661" spans="1:34" ht="6" customHeight="1" thickBot="1">
      <c r="A1661" s="249"/>
      <c r="B1661" s="294"/>
      <c r="C1661" s="297"/>
      <c r="D1661" s="300"/>
      <c r="E1661" s="251"/>
      <c r="F1661" s="254"/>
      <c r="G1661" s="254"/>
      <c r="H1661" s="257"/>
      <c r="I1661" s="294"/>
      <c r="J1661" s="297"/>
      <c r="K1661" s="300"/>
      <c r="L1661" s="262"/>
      <c r="M1661" s="263"/>
      <c r="N1661" s="263"/>
      <c r="O1661" s="264"/>
      <c r="P1661" s="107" t="str">
        <f>IF(VLOOKUP(A1653,入力シート❷!A:U,14,FALSE)="","",VLOOKUP(A1653,入力シート❷!A:U,14,FALSE))</f>
        <v/>
      </c>
      <c r="Q1661" s="107" t="str">
        <f>IF(VLOOKUP(A1653,入力シート❷!A:U,15,FALSE)="","",VLOOKUP(A1653,入力シート❷!A:U,15,FALSE))</f>
        <v/>
      </c>
      <c r="R1661" s="107" t="str">
        <f>IF(VLOOKUP(A1653,入力シート❷!A:U,16,FALSE)="","",VLOOKUP(A1653,入力シート❷!A:U,16,FALSE))</f>
        <v/>
      </c>
      <c r="S1661" s="107" t="str">
        <f>IF(VLOOKUP(A1653,入力シート❷!A:U,17,FALSE)="","",VLOOKUP(A1653,入力シート❷!A:U,17,FALSE))</f>
        <v/>
      </c>
      <c r="T1661" s="127"/>
      <c r="U1661" s="17"/>
      <c r="V1661" s="123" t="s">
        <v>10</v>
      </c>
      <c r="W1661" s="120" t="str">
        <f>IF(VLOOKUP(A1653,入力シート❷!A:U,21,FALSE)="","",VLOOKUP(A1653,入力シート❷!A:U,21,FALSE))</f>
        <v/>
      </c>
      <c r="X1661" s="75"/>
      <c r="Y1661" s="67"/>
      <c r="Z1661" s="67"/>
      <c r="AA1661" s="67"/>
      <c r="AB1661" s="67"/>
      <c r="AC1661" s="69"/>
      <c r="AD1661" s="83"/>
      <c r="AE1661" s="83"/>
      <c r="AF1661" s="83"/>
      <c r="AG1661" s="84"/>
      <c r="AH1661" s="167" t="s">
        <v>15</v>
      </c>
    </row>
    <row r="1662" spans="1:34" ht="6" customHeight="1" thickBot="1">
      <c r="A1662" s="249"/>
      <c r="B1662" s="294"/>
      <c r="C1662" s="297"/>
      <c r="D1662" s="300"/>
      <c r="E1662" s="251"/>
      <c r="F1662" s="254"/>
      <c r="G1662" s="254"/>
      <c r="H1662" s="257"/>
      <c r="I1662" s="294"/>
      <c r="J1662" s="297"/>
      <c r="K1662" s="300"/>
      <c r="L1662" s="262"/>
      <c r="M1662" s="263"/>
      <c r="N1662" s="263"/>
      <c r="O1662" s="264"/>
      <c r="P1662" s="107"/>
      <c r="Q1662" s="107"/>
      <c r="R1662" s="107"/>
      <c r="S1662" s="107"/>
      <c r="T1662" s="111" t="str">
        <f>VLOOKUP(A1653,■■■!A:BN,66)</f>
        <v/>
      </c>
      <c r="U1662" s="118">
        <f>VLOOKUP(A1653,■■■!A:BA,53)</f>
        <v>0</v>
      </c>
      <c r="V1662" s="124"/>
      <c r="W1662" s="121"/>
      <c r="X1662" s="75"/>
      <c r="Y1662" s="67"/>
      <c r="Z1662" s="67"/>
      <c r="AA1662" s="67"/>
      <c r="AB1662" s="67"/>
      <c r="AC1662" s="69"/>
      <c r="AD1662" s="83"/>
      <c r="AE1662" s="83"/>
      <c r="AF1662" s="83"/>
      <c r="AG1662" s="84"/>
      <c r="AH1662" s="165"/>
    </row>
    <row r="1663" spans="1:34" ht="6" customHeight="1" thickBot="1">
      <c r="A1663" s="249"/>
      <c r="B1663" s="294"/>
      <c r="C1663" s="297"/>
      <c r="D1663" s="300"/>
      <c r="E1663" s="251"/>
      <c r="F1663" s="254"/>
      <c r="G1663" s="254"/>
      <c r="H1663" s="257"/>
      <c r="I1663" s="294"/>
      <c r="J1663" s="297"/>
      <c r="K1663" s="300"/>
      <c r="L1663" s="262"/>
      <c r="M1663" s="263"/>
      <c r="N1663" s="263"/>
      <c r="O1663" s="264"/>
      <c r="P1663" s="107"/>
      <c r="Q1663" s="107"/>
      <c r="R1663" s="107"/>
      <c r="S1663" s="107"/>
      <c r="T1663" s="111"/>
      <c r="U1663" s="118"/>
      <c r="V1663" s="124"/>
      <c r="W1663" s="121"/>
      <c r="X1663" s="75"/>
      <c r="Y1663" s="67"/>
      <c r="Z1663" s="67"/>
      <c r="AA1663" s="67"/>
      <c r="AB1663" s="67"/>
      <c r="AC1663" s="69"/>
      <c r="AD1663" s="83"/>
      <c r="AE1663" s="83"/>
      <c r="AF1663" s="83"/>
      <c r="AG1663" s="84"/>
      <c r="AH1663" s="165"/>
    </row>
    <row r="1664" spans="1:34" ht="6" customHeight="1" thickBot="1">
      <c r="A1664" s="249"/>
      <c r="B1664" s="295"/>
      <c r="C1664" s="298"/>
      <c r="D1664" s="301"/>
      <c r="E1664" s="252"/>
      <c r="F1664" s="255"/>
      <c r="G1664" s="255"/>
      <c r="H1664" s="258"/>
      <c r="I1664" s="295"/>
      <c r="J1664" s="298"/>
      <c r="K1664" s="301"/>
      <c r="L1664" s="265"/>
      <c r="M1664" s="266"/>
      <c r="N1664" s="266"/>
      <c r="O1664" s="267"/>
      <c r="P1664" s="108"/>
      <c r="Q1664" s="108"/>
      <c r="R1664" s="108"/>
      <c r="S1664" s="108"/>
      <c r="T1664" s="112"/>
      <c r="U1664" s="119"/>
      <c r="V1664" s="125"/>
      <c r="W1664" s="122"/>
      <c r="X1664" s="76"/>
      <c r="Y1664" s="68"/>
      <c r="Z1664" s="68"/>
      <c r="AA1664" s="68"/>
      <c r="AB1664" s="68"/>
      <c r="AC1664" s="70"/>
      <c r="AD1664" s="85"/>
      <c r="AE1664" s="85"/>
      <c r="AF1664" s="85"/>
      <c r="AG1664" s="86"/>
      <c r="AH1664" s="168"/>
    </row>
    <row r="1665" spans="1:34" ht="6" customHeight="1">
      <c r="AF1665" s="291"/>
      <c r="AG1665" s="291"/>
      <c r="AH1665" s="291"/>
    </row>
    <row r="1666" spans="1:34" ht="6" customHeight="1" thickBot="1">
      <c r="A1666" s="332" t="s">
        <v>159</v>
      </c>
      <c r="B1666" s="332"/>
      <c r="C1666" s="332"/>
      <c r="D1666" s="332"/>
      <c r="E1666" s="332"/>
      <c r="F1666" s="332"/>
      <c r="G1666" s="332"/>
      <c r="H1666" s="332"/>
      <c r="I1666" s="332"/>
      <c r="J1666" s="332"/>
      <c r="K1666" s="332"/>
      <c r="L1666" s="290" t="s">
        <v>16</v>
      </c>
      <c r="M1666" s="302" t="str">
        <f>IF(入力シート❶!$B$1="","入力シート❶に入力",入力シート❶!$B$1)</f>
        <v>入力シート❶に入力</v>
      </c>
      <c r="N1666" s="303"/>
      <c r="O1666" s="304"/>
      <c r="P1666" s="141" t="str">
        <f>IF(入力シート❶!$B$2="","入力シート❶に入力",入力シート❶!$B$2)</f>
        <v>入力シート❶に入力</v>
      </c>
      <c r="Q1666" s="142"/>
      <c r="R1666" s="142"/>
      <c r="S1666" s="142"/>
      <c r="T1666" s="142"/>
      <c r="U1666" s="143"/>
      <c r="V1666" s="140" t="s">
        <v>18</v>
      </c>
      <c r="W1666" s="88" t="str">
        <f>IF(入力シート❶!$B$3="","入力シート❶に入力",入力シート❶!$B$3)</f>
        <v>入力シート❶に入力</v>
      </c>
      <c r="X1666" s="88"/>
      <c r="Y1666" s="88"/>
      <c r="Z1666" s="88"/>
      <c r="AA1666" s="88"/>
      <c r="AB1666" s="88"/>
      <c r="AC1666" s="88"/>
      <c r="AD1666" s="88"/>
      <c r="AE1666" s="88"/>
      <c r="AF1666" s="292"/>
      <c r="AG1666" s="292"/>
      <c r="AH1666" s="292"/>
    </row>
    <row r="1667" spans="1:34" ht="6" customHeight="1">
      <c r="A1667" s="332"/>
      <c r="B1667" s="332"/>
      <c r="C1667" s="332"/>
      <c r="D1667" s="332"/>
      <c r="E1667" s="332"/>
      <c r="F1667" s="332"/>
      <c r="G1667" s="332"/>
      <c r="H1667" s="332"/>
      <c r="I1667" s="332"/>
      <c r="J1667" s="332"/>
      <c r="K1667" s="332"/>
      <c r="L1667" s="290"/>
      <c r="M1667" s="305"/>
      <c r="N1667" s="79"/>
      <c r="O1667" s="306"/>
      <c r="P1667" s="144"/>
      <c r="Q1667" s="140"/>
      <c r="R1667" s="140"/>
      <c r="S1667" s="140"/>
      <c r="T1667" s="140"/>
      <c r="U1667" s="145"/>
      <c r="V1667" s="79"/>
      <c r="W1667" s="88"/>
      <c r="X1667" s="88"/>
      <c r="Y1667" s="88"/>
      <c r="Z1667" s="88"/>
      <c r="AA1667" s="88"/>
      <c r="AB1667" s="88"/>
      <c r="AC1667" s="88"/>
      <c r="AD1667" s="88"/>
      <c r="AE1667" s="88"/>
      <c r="AG1667" s="310" t="s">
        <v>19</v>
      </c>
      <c r="AH1667" s="311"/>
    </row>
    <row r="1668" spans="1:34" ht="6" customHeight="1">
      <c r="A1668" s="332"/>
      <c r="B1668" s="332"/>
      <c r="C1668" s="332"/>
      <c r="D1668" s="332"/>
      <c r="E1668" s="332"/>
      <c r="F1668" s="332"/>
      <c r="G1668" s="332"/>
      <c r="H1668" s="332"/>
      <c r="I1668" s="332"/>
      <c r="J1668" s="332"/>
      <c r="K1668" s="332"/>
      <c r="L1668" s="290"/>
      <c r="M1668" s="305"/>
      <c r="N1668" s="79"/>
      <c r="O1668" s="306"/>
      <c r="P1668" s="144"/>
      <c r="Q1668" s="140"/>
      <c r="R1668" s="140"/>
      <c r="S1668" s="140"/>
      <c r="T1668" s="140"/>
      <c r="U1668" s="145"/>
      <c r="V1668" s="79"/>
      <c r="W1668" s="88"/>
      <c r="X1668" s="88"/>
      <c r="Y1668" s="88"/>
      <c r="Z1668" s="88"/>
      <c r="AA1668" s="88"/>
      <c r="AB1668" s="88"/>
      <c r="AC1668" s="88"/>
      <c r="AD1668" s="88"/>
      <c r="AE1668" s="88"/>
      <c r="AG1668" s="312"/>
      <c r="AH1668" s="313"/>
    </row>
    <row r="1669" spans="1:34" ht="6" customHeight="1">
      <c r="A1669" s="332"/>
      <c r="B1669" s="332"/>
      <c r="C1669" s="332"/>
      <c r="D1669" s="332"/>
      <c r="E1669" s="332"/>
      <c r="F1669" s="332"/>
      <c r="G1669" s="332"/>
      <c r="H1669" s="332"/>
      <c r="I1669" s="332"/>
      <c r="J1669" s="332"/>
      <c r="K1669" s="332"/>
      <c r="L1669" s="290"/>
      <c r="M1669" s="307"/>
      <c r="N1669" s="308"/>
      <c r="O1669" s="309"/>
      <c r="P1669" s="146"/>
      <c r="Q1669" s="147"/>
      <c r="R1669" s="147"/>
      <c r="S1669" s="147"/>
      <c r="T1669" s="147"/>
      <c r="U1669" s="148"/>
      <c r="V1669" s="79"/>
      <c r="W1669" s="88"/>
      <c r="X1669" s="88"/>
      <c r="Y1669" s="88"/>
      <c r="Z1669" s="88"/>
      <c r="AA1669" s="88"/>
      <c r="AB1669" s="88"/>
      <c r="AC1669" s="88"/>
      <c r="AD1669" s="88"/>
      <c r="AE1669" s="88"/>
      <c r="AG1669" s="312"/>
      <c r="AH1669" s="313"/>
    </row>
    <row r="1670" spans="1:34" ht="6" customHeight="1">
      <c r="A1670" s="332"/>
      <c r="B1670" s="332"/>
      <c r="C1670" s="332"/>
      <c r="D1670" s="332"/>
      <c r="E1670" s="332"/>
      <c r="F1670" s="332"/>
      <c r="G1670" s="332"/>
      <c r="H1670" s="332"/>
      <c r="I1670" s="332"/>
      <c r="J1670" s="332"/>
      <c r="K1670" s="332"/>
      <c r="L1670" s="9"/>
      <c r="M1670" s="9"/>
      <c r="N1670" s="10"/>
      <c r="O1670" s="10"/>
      <c r="P1670" s="10"/>
      <c r="Q1670" s="10"/>
      <c r="R1670" s="10"/>
      <c r="S1670" s="10"/>
      <c r="T1670" s="10"/>
      <c r="U1670" s="10"/>
      <c r="V1670" s="10"/>
      <c r="W1670" s="10"/>
      <c r="X1670" s="10"/>
      <c r="Y1670" s="10"/>
      <c r="Z1670" s="10"/>
      <c r="AA1670" s="29"/>
      <c r="AB1670" s="35"/>
      <c r="AC1670" s="10"/>
      <c r="AD1670" s="10"/>
      <c r="AE1670" s="10"/>
      <c r="AG1670" s="312"/>
      <c r="AH1670" s="313"/>
    </row>
    <row r="1671" spans="1:34" ht="6" customHeight="1">
      <c r="A1671" s="332"/>
      <c r="B1671" s="332"/>
      <c r="C1671" s="332"/>
      <c r="D1671" s="332"/>
      <c r="E1671" s="332"/>
      <c r="F1671" s="332"/>
      <c r="G1671" s="332"/>
      <c r="H1671" s="332"/>
      <c r="I1671" s="332"/>
      <c r="J1671" s="332"/>
      <c r="K1671" s="332"/>
      <c r="L1671" s="290" t="s">
        <v>17</v>
      </c>
      <c r="M1671" s="287" t="str">
        <f>IF(入力シート❶!$B$4="","入力シート❶に入力",入力シート❶!$B$4)</f>
        <v>入力シート❶に入力</v>
      </c>
      <c r="N1671" s="287"/>
      <c r="O1671" s="287"/>
      <c r="P1671" s="287"/>
      <c r="Q1671" s="288" t="s">
        <v>20</v>
      </c>
      <c r="R1671" s="2"/>
      <c r="S1671" s="2"/>
      <c r="T1671" s="289" t="s">
        <v>40</v>
      </c>
      <c r="U1671" s="289"/>
      <c r="V1671" s="289"/>
      <c r="W1671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671" s="316"/>
      <c r="Y1671" s="316"/>
      <c r="Z1671" s="316"/>
      <c r="AA1671" s="316"/>
      <c r="AB1671" s="316"/>
      <c r="AC1671" s="316"/>
      <c r="AD1671" s="3"/>
      <c r="AE1671" s="3"/>
      <c r="AG1671" s="312"/>
      <c r="AH1671" s="313"/>
    </row>
    <row r="1672" spans="1:34" ht="6" customHeight="1">
      <c r="A1672" s="332"/>
      <c r="B1672" s="332"/>
      <c r="C1672" s="332"/>
      <c r="D1672" s="332"/>
      <c r="E1672" s="332"/>
      <c r="F1672" s="332"/>
      <c r="G1672" s="332"/>
      <c r="H1672" s="332"/>
      <c r="I1672" s="332"/>
      <c r="J1672" s="332"/>
      <c r="K1672" s="332"/>
      <c r="L1672" s="290"/>
      <c r="M1672" s="287"/>
      <c r="N1672" s="287"/>
      <c r="O1672" s="287"/>
      <c r="P1672" s="287"/>
      <c r="Q1672" s="288"/>
      <c r="R1672" s="2"/>
      <c r="S1672" s="2"/>
      <c r="T1672" s="289"/>
      <c r="U1672" s="289"/>
      <c r="V1672" s="289"/>
      <c r="W1672" s="316"/>
      <c r="X1672" s="316"/>
      <c r="Y1672" s="316"/>
      <c r="Z1672" s="316"/>
      <c r="AA1672" s="316"/>
      <c r="AB1672" s="316"/>
      <c r="AC1672" s="316"/>
      <c r="AD1672" s="3"/>
      <c r="AE1672" s="3"/>
      <c r="AG1672" s="312"/>
      <c r="AH1672" s="313"/>
    </row>
    <row r="1673" spans="1:34" ht="6" customHeight="1">
      <c r="A1673" s="332"/>
      <c r="B1673" s="332"/>
      <c r="C1673" s="332"/>
      <c r="D1673" s="332"/>
      <c r="E1673" s="332"/>
      <c r="F1673" s="332"/>
      <c r="G1673" s="332"/>
      <c r="H1673" s="332"/>
      <c r="I1673" s="332"/>
      <c r="J1673" s="332"/>
      <c r="K1673" s="332"/>
      <c r="L1673" s="290"/>
      <c r="M1673" s="287"/>
      <c r="N1673" s="287"/>
      <c r="O1673" s="287"/>
      <c r="P1673" s="287"/>
      <c r="Q1673" s="288"/>
      <c r="R1673" s="2"/>
      <c r="S1673" s="2"/>
      <c r="T1673" s="289"/>
      <c r="U1673" s="289"/>
      <c r="V1673" s="289"/>
      <c r="W1673" s="316"/>
      <c r="X1673" s="316"/>
      <c r="Y1673" s="316"/>
      <c r="Z1673" s="316"/>
      <c r="AA1673" s="316"/>
      <c r="AB1673" s="316"/>
      <c r="AC1673" s="316"/>
      <c r="AD1673" s="3"/>
      <c r="AE1673" s="3"/>
      <c r="AG1673" s="312"/>
      <c r="AH1673" s="313"/>
    </row>
    <row r="1674" spans="1:34" ht="6" customHeight="1" thickBot="1">
      <c r="A1674" s="332"/>
      <c r="B1674" s="332"/>
      <c r="C1674" s="332"/>
      <c r="D1674" s="332"/>
      <c r="E1674" s="332"/>
      <c r="F1674" s="332"/>
      <c r="G1674" s="332"/>
      <c r="H1674" s="332"/>
      <c r="I1674" s="332"/>
      <c r="J1674" s="332"/>
      <c r="K1674" s="332"/>
      <c r="L1674" s="290"/>
      <c r="M1674" s="287"/>
      <c r="N1674" s="287"/>
      <c r="O1674" s="287"/>
      <c r="P1674" s="287"/>
      <c r="Q1674" s="288"/>
      <c r="R1674" s="2"/>
      <c r="S1674" s="2"/>
      <c r="T1674" s="289"/>
      <c r="U1674" s="289"/>
      <c r="V1674" s="289"/>
      <c r="W1674" s="316"/>
      <c r="X1674" s="316"/>
      <c r="Y1674" s="316"/>
      <c r="Z1674" s="316"/>
      <c r="AA1674" s="316"/>
      <c r="AB1674" s="316"/>
      <c r="AC1674" s="316"/>
      <c r="AD1674" s="3"/>
      <c r="AE1674" s="3"/>
      <c r="AG1674" s="314"/>
      <c r="AH1674" s="315"/>
    </row>
    <row r="1675" spans="1:34" ht="6" customHeight="1">
      <c r="A1675" s="199" t="s">
        <v>117</v>
      </c>
      <c r="B1675" s="199"/>
      <c r="C1675" s="199"/>
      <c r="D1675" s="199"/>
      <c r="E1675" s="199"/>
      <c r="F1675" s="199"/>
      <c r="G1675" s="199"/>
      <c r="H1675" s="199"/>
      <c r="I1675" s="199"/>
      <c r="J1675" s="199"/>
      <c r="K1675" s="199"/>
      <c r="L1675" s="199"/>
      <c r="M1675" s="199"/>
      <c r="N1675" s="199"/>
      <c r="O1675" s="199"/>
      <c r="P1675" s="199"/>
      <c r="Q1675" s="199"/>
      <c r="R1675" s="199"/>
      <c r="S1675" s="201" t="s">
        <v>24</v>
      </c>
      <c r="T1675" s="201"/>
      <c r="U1675" s="201"/>
      <c r="V1675" s="201"/>
      <c r="W1675" s="201"/>
      <c r="X1675" s="201"/>
      <c r="Y1675" s="201"/>
      <c r="Z1675" s="201"/>
      <c r="AA1675" s="30"/>
      <c r="AB1675" s="33"/>
      <c r="AC1675" s="79" t="s">
        <v>22</v>
      </c>
      <c r="AD1675" s="79"/>
      <c r="AE1675" s="79"/>
      <c r="AF1675" s="160" t="s">
        <v>23</v>
      </c>
      <c r="AG1675" s="160"/>
      <c r="AH1675" s="160"/>
    </row>
    <row r="1676" spans="1:34" ht="6" customHeight="1">
      <c r="A1676" s="199"/>
      <c r="B1676" s="199"/>
      <c r="C1676" s="199"/>
      <c r="D1676" s="199"/>
      <c r="E1676" s="199"/>
      <c r="F1676" s="199"/>
      <c r="G1676" s="199"/>
      <c r="H1676" s="199"/>
      <c r="I1676" s="199"/>
      <c r="J1676" s="199"/>
      <c r="K1676" s="199"/>
      <c r="L1676" s="199"/>
      <c r="M1676" s="199"/>
      <c r="N1676" s="199"/>
      <c r="O1676" s="199"/>
      <c r="P1676" s="199"/>
      <c r="Q1676" s="199"/>
      <c r="R1676" s="199"/>
      <c r="S1676" s="201"/>
      <c r="T1676" s="201"/>
      <c r="U1676" s="201"/>
      <c r="V1676" s="201"/>
      <c r="W1676" s="201"/>
      <c r="X1676" s="201"/>
      <c r="Y1676" s="201"/>
      <c r="Z1676" s="201"/>
      <c r="AA1676" s="30"/>
      <c r="AB1676" s="33"/>
      <c r="AC1676" s="79"/>
      <c r="AD1676" s="79"/>
      <c r="AE1676" s="79"/>
      <c r="AF1676" s="160"/>
      <c r="AG1676" s="160"/>
      <c r="AH1676" s="160"/>
    </row>
    <row r="1677" spans="1:34" ht="6" customHeight="1" thickBot="1">
      <c r="A1677" s="200"/>
      <c r="B1677" s="200"/>
      <c r="C1677" s="200"/>
      <c r="D1677" s="200"/>
      <c r="E1677" s="200"/>
      <c r="F1677" s="200"/>
      <c r="G1677" s="200"/>
      <c r="H1677" s="200"/>
      <c r="I1677" s="200"/>
      <c r="J1677" s="200"/>
      <c r="K1677" s="200"/>
      <c r="L1677" s="200"/>
      <c r="M1677" s="200"/>
      <c r="N1677" s="200"/>
      <c r="O1677" s="200"/>
      <c r="P1677" s="200"/>
      <c r="Q1677" s="200"/>
      <c r="R1677" s="200"/>
      <c r="S1677" s="202"/>
      <c r="T1677" s="202"/>
      <c r="U1677" s="202"/>
      <c r="V1677" s="202"/>
      <c r="W1677" s="202"/>
      <c r="X1677" s="202"/>
      <c r="Y1677" s="202"/>
      <c r="Z1677" s="202"/>
      <c r="AA1677" s="31"/>
      <c r="AB1677" s="34"/>
      <c r="AC1677" s="80"/>
      <c r="AD1677" s="80"/>
      <c r="AE1677" s="80"/>
      <c r="AF1677" s="161"/>
      <c r="AG1677" s="161"/>
      <c r="AH1677" s="161"/>
    </row>
    <row r="1678" spans="1:34" ht="6" customHeight="1" thickBot="1">
      <c r="A1678" s="203"/>
      <c r="B1678" s="98" t="s">
        <v>57</v>
      </c>
      <c r="C1678" s="99"/>
      <c r="D1678" s="100"/>
      <c r="E1678" s="204" t="s">
        <v>58</v>
      </c>
      <c r="F1678" s="92"/>
      <c r="G1678" s="92"/>
      <c r="H1678" s="205"/>
      <c r="I1678" s="98" t="s">
        <v>59</v>
      </c>
      <c r="J1678" s="99"/>
      <c r="K1678" s="100"/>
      <c r="L1678" s="98" t="s">
        <v>60</v>
      </c>
      <c r="M1678" s="207"/>
      <c r="N1678" s="207"/>
      <c r="O1678" s="189"/>
      <c r="P1678" s="149" t="s">
        <v>61</v>
      </c>
      <c r="Q1678" s="150"/>
      <c r="R1678" s="150"/>
      <c r="S1678" s="150"/>
      <c r="T1678" s="150"/>
      <c r="U1678" s="150"/>
      <c r="V1678" s="98" t="s">
        <v>62</v>
      </c>
      <c r="W1678" s="189"/>
      <c r="X1678" s="98" t="s">
        <v>63</v>
      </c>
      <c r="Y1678" s="99"/>
      <c r="Z1678" s="99"/>
      <c r="AA1678" s="99"/>
      <c r="AB1678" s="99"/>
      <c r="AC1678" s="100"/>
      <c r="AD1678" s="98" t="s">
        <v>89</v>
      </c>
      <c r="AE1678" s="99"/>
      <c r="AF1678" s="99"/>
      <c r="AG1678" s="100"/>
      <c r="AH1678" s="169"/>
    </row>
    <row r="1679" spans="1:34" ht="6" customHeight="1" thickBot="1">
      <c r="A1679" s="203"/>
      <c r="B1679" s="101"/>
      <c r="C1679" s="102"/>
      <c r="D1679" s="103"/>
      <c r="E1679" s="89"/>
      <c r="F1679" s="71"/>
      <c r="G1679" s="71"/>
      <c r="H1679" s="206"/>
      <c r="I1679" s="101"/>
      <c r="J1679" s="102"/>
      <c r="K1679" s="103"/>
      <c r="L1679" s="190"/>
      <c r="M1679" s="208"/>
      <c r="N1679" s="208"/>
      <c r="O1679" s="191"/>
      <c r="P1679" s="151"/>
      <c r="Q1679" s="151"/>
      <c r="R1679" s="151"/>
      <c r="S1679" s="151"/>
      <c r="T1679" s="151"/>
      <c r="U1679" s="151"/>
      <c r="V1679" s="190"/>
      <c r="W1679" s="191"/>
      <c r="X1679" s="101"/>
      <c r="Y1679" s="102"/>
      <c r="Z1679" s="102"/>
      <c r="AA1679" s="102"/>
      <c r="AB1679" s="102"/>
      <c r="AC1679" s="103"/>
      <c r="AD1679" s="101"/>
      <c r="AE1679" s="102"/>
      <c r="AF1679" s="102"/>
      <c r="AG1679" s="103"/>
      <c r="AH1679" s="170"/>
    </row>
    <row r="1680" spans="1:34" ht="6" customHeight="1" thickBot="1">
      <c r="A1680" s="203"/>
      <c r="B1680" s="101"/>
      <c r="C1680" s="102"/>
      <c r="D1680" s="103"/>
      <c r="E1680" s="89"/>
      <c r="F1680" s="71"/>
      <c r="G1680" s="71"/>
      <c r="H1680" s="206"/>
      <c r="I1680" s="101"/>
      <c r="J1680" s="102"/>
      <c r="K1680" s="103"/>
      <c r="L1680" s="190"/>
      <c r="M1680" s="208"/>
      <c r="N1680" s="208"/>
      <c r="O1680" s="191"/>
      <c r="P1680" s="152"/>
      <c r="Q1680" s="152"/>
      <c r="R1680" s="152"/>
      <c r="S1680" s="152"/>
      <c r="T1680" s="152"/>
      <c r="U1680" s="152"/>
      <c r="V1680" s="190"/>
      <c r="W1680" s="191"/>
      <c r="X1680" s="101"/>
      <c r="Y1680" s="102"/>
      <c r="Z1680" s="102"/>
      <c r="AA1680" s="102"/>
      <c r="AB1680" s="102"/>
      <c r="AC1680" s="103"/>
      <c r="AD1680" s="101"/>
      <c r="AE1680" s="102"/>
      <c r="AF1680" s="102"/>
      <c r="AG1680" s="103"/>
      <c r="AH1680" s="170"/>
    </row>
    <row r="1681" spans="1:34" ht="6" customHeight="1" thickBot="1">
      <c r="A1681" s="203"/>
      <c r="B1681" s="101"/>
      <c r="C1681" s="102"/>
      <c r="D1681" s="103"/>
      <c r="E1681" s="89"/>
      <c r="F1681" s="71"/>
      <c r="G1681" s="71"/>
      <c r="H1681" s="206"/>
      <c r="I1681" s="101"/>
      <c r="J1681" s="102"/>
      <c r="K1681" s="103"/>
      <c r="L1681" s="190"/>
      <c r="M1681" s="208"/>
      <c r="N1681" s="208"/>
      <c r="O1681" s="191"/>
      <c r="P1681" s="152"/>
      <c r="Q1681" s="152"/>
      <c r="R1681" s="152"/>
      <c r="S1681" s="152"/>
      <c r="T1681" s="152"/>
      <c r="U1681" s="152"/>
      <c r="V1681" s="190"/>
      <c r="W1681" s="191"/>
      <c r="X1681" s="101"/>
      <c r="Y1681" s="102"/>
      <c r="Z1681" s="102"/>
      <c r="AA1681" s="102"/>
      <c r="AB1681" s="102"/>
      <c r="AC1681" s="103"/>
      <c r="AD1681" s="101"/>
      <c r="AE1681" s="102"/>
      <c r="AF1681" s="102"/>
      <c r="AG1681" s="103"/>
      <c r="AH1681" s="170"/>
    </row>
    <row r="1682" spans="1:34" ht="6" customHeight="1" thickBot="1">
      <c r="A1682" s="203"/>
      <c r="B1682" s="101"/>
      <c r="C1682" s="102"/>
      <c r="D1682" s="103"/>
      <c r="E1682" s="89"/>
      <c r="F1682" s="71"/>
      <c r="G1682" s="71"/>
      <c r="H1682" s="206"/>
      <c r="I1682" s="101"/>
      <c r="J1682" s="102"/>
      <c r="K1682" s="103"/>
      <c r="L1682" s="190"/>
      <c r="M1682" s="208"/>
      <c r="N1682" s="208"/>
      <c r="O1682" s="191"/>
      <c r="P1682" s="152"/>
      <c r="Q1682" s="152"/>
      <c r="R1682" s="152"/>
      <c r="S1682" s="152"/>
      <c r="T1682" s="152"/>
      <c r="U1682" s="152"/>
      <c r="V1682" s="190"/>
      <c r="W1682" s="191"/>
      <c r="X1682" s="101"/>
      <c r="Y1682" s="102"/>
      <c r="Z1682" s="102"/>
      <c r="AA1682" s="102"/>
      <c r="AB1682" s="102"/>
      <c r="AC1682" s="103"/>
      <c r="AD1682" s="101"/>
      <c r="AE1682" s="102"/>
      <c r="AF1682" s="102"/>
      <c r="AG1682" s="103"/>
      <c r="AH1682" s="170"/>
    </row>
    <row r="1683" spans="1:34" ht="6" customHeight="1" thickBot="1">
      <c r="A1683" s="203"/>
      <c r="B1683" s="101"/>
      <c r="C1683" s="102"/>
      <c r="D1683" s="103"/>
      <c r="E1683" s="178" t="s">
        <v>21</v>
      </c>
      <c r="F1683" s="179"/>
      <c r="G1683" s="180"/>
      <c r="H1683" s="175" t="s">
        <v>107</v>
      </c>
      <c r="I1683" s="101"/>
      <c r="J1683" s="102"/>
      <c r="K1683" s="103"/>
      <c r="L1683" s="190"/>
      <c r="M1683" s="208"/>
      <c r="N1683" s="208"/>
      <c r="O1683" s="191"/>
      <c r="P1683" s="152"/>
      <c r="Q1683" s="152"/>
      <c r="R1683" s="152"/>
      <c r="S1683" s="152"/>
      <c r="T1683" s="152"/>
      <c r="U1683" s="152"/>
      <c r="V1683" s="190"/>
      <c r="W1683" s="191"/>
      <c r="X1683" s="101"/>
      <c r="Y1683" s="102"/>
      <c r="Z1683" s="102"/>
      <c r="AA1683" s="102"/>
      <c r="AB1683" s="102"/>
      <c r="AC1683" s="103"/>
      <c r="AD1683" s="101"/>
      <c r="AE1683" s="102"/>
      <c r="AF1683" s="102"/>
      <c r="AG1683" s="103"/>
      <c r="AH1683" s="170"/>
    </row>
    <row r="1684" spans="1:34" ht="6" customHeight="1" thickBot="1">
      <c r="A1684" s="203"/>
      <c r="B1684" s="101"/>
      <c r="C1684" s="102"/>
      <c r="D1684" s="103"/>
      <c r="E1684" s="181"/>
      <c r="F1684" s="182"/>
      <c r="G1684" s="183"/>
      <c r="H1684" s="176"/>
      <c r="I1684" s="101"/>
      <c r="J1684" s="102"/>
      <c r="K1684" s="103"/>
      <c r="L1684" s="190"/>
      <c r="M1684" s="208"/>
      <c r="N1684" s="208"/>
      <c r="O1684" s="191"/>
      <c r="P1684" s="152"/>
      <c r="Q1684" s="152"/>
      <c r="R1684" s="152"/>
      <c r="S1684" s="152"/>
      <c r="T1684" s="152"/>
      <c r="U1684" s="152"/>
      <c r="V1684" s="190"/>
      <c r="W1684" s="191"/>
      <c r="X1684" s="101"/>
      <c r="Y1684" s="102"/>
      <c r="Z1684" s="102"/>
      <c r="AA1684" s="102"/>
      <c r="AB1684" s="102"/>
      <c r="AC1684" s="103"/>
      <c r="AD1684" s="101"/>
      <c r="AE1684" s="102"/>
      <c r="AF1684" s="102"/>
      <c r="AG1684" s="103"/>
      <c r="AH1684" s="170"/>
    </row>
    <row r="1685" spans="1:34" ht="6" customHeight="1" thickBot="1">
      <c r="A1685" s="203"/>
      <c r="B1685" s="104"/>
      <c r="C1685" s="105"/>
      <c r="D1685" s="106"/>
      <c r="E1685" s="184"/>
      <c r="F1685" s="185"/>
      <c r="G1685" s="186"/>
      <c r="H1685" s="177"/>
      <c r="I1685" s="104"/>
      <c r="J1685" s="105"/>
      <c r="K1685" s="106"/>
      <c r="L1685" s="209"/>
      <c r="M1685" s="210"/>
      <c r="N1685" s="210"/>
      <c r="O1685" s="211"/>
      <c r="P1685" s="152"/>
      <c r="Q1685" s="152"/>
      <c r="R1685" s="152"/>
      <c r="S1685" s="152"/>
      <c r="T1685" s="152"/>
      <c r="U1685" s="152"/>
      <c r="V1685" s="190"/>
      <c r="W1685" s="191"/>
      <c r="X1685" s="104"/>
      <c r="Y1685" s="105"/>
      <c r="Z1685" s="105"/>
      <c r="AA1685" s="105"/>
      <c r="AB1685" s="105"/>
      <c r="AC1685" s="106"/>
      <c r="AD1685" s="104"/>
      <c r="AE1685" s="105"/>
      <c r="AF1685" s="105"/>
      <c r="AG1685" s="106"/>
      <c r="AH1685" s="171"/>
    </row>
    <row r="1686" spans="1:34" ht="6" customHeight="1" thickBot="1">
      <c r="A1686" s="192" t="s">
        <v>41</v>
      </c>
      <c r="B1686" s="323" t="s">
        <v>102</v>
      </c>
      <c r="C1686" s="326" t="s">
        <v>65</v>
      </c>
      <c r="D1686" s="329" t="s">
        <v>65</v>
      </c>
      <c r="E1686" s="193" t="s">
        <v>108</v>
      </c>
      <c r="F1686" s="196"/>
      <c r="G1686" s="196"/>
      <c r="H1686" s="213"/>
      <c r="I1686" s="323"/>
      <c r="J1686" s="326" t="s">
        <v>64</v>
      </c>
      <c r="K1686" s="329" t="s">
        <v>65</v>
      </c>
      <c r="L1686" s="216" t="s">
        <v>13</v>
      </c>
      <c r="M1686" s="217"/>
      <c r="N1686" s="222" t="s">
        <v>56</v>
      </c>
      <c r="O1686" s="225"/>
      <c r="P1686" s="109" t="s">
        <v>0</v>
      </c>
      <c r="Q1686" s="109" t="s">
        <v>1</v>
      </c>
      <c r="R1686" s="109" t="s">
        <v>2</v>
      </c>
      <c r="S1686" s="109" t="s">
        <v>3</v>
      </c>
      <c r="T1686" s="109" t="s">
        <v>6</v>
      </c>
      <c r="U1686" s="109" t="s">
        <v>7</v>
      </c>
      <c r="V1686" s="130" t="s">
        <v>8</v>
      </c>
      <c r="W1686" s="133">
        <v>1</v>
      </c>
      <c r="X1686" s="91" t="s">
        <v>78</v>
      </c>
      <c r="Y1686" s="92"/>
      <c r="Z1686" s="92"/>
      <c r="AA1686" s="93"/>
      <c r="AB1686" s="36"/>
      <c r="AC1686" s="205" t="s">
        <v>85</v>
      </c>
      <c r="AD1686" s="317" t="s">
        <v>88</v>
      </c>
      <c r="AE1686" s="317"/>
      <c r="AF1686" s="317"/>
      <c r="AG1686" s="318"/>
      <c r="AH1686" s="162" t="s">
        <v>15</v>
      </c>
    </row>
    <row r="1687" spans="1:34" ht="6" customHeight="1" thickBot="1">
      <c r="A1687" s="192"/>
      <c r="B1687" s="324"/>
      <c r="C1687" s="327"/>
      <c r="D1687" s="330"/>
      <c r="E1687" s="194"/>
      <c r="F1687" s="197"/>
      <c r="G1687" s="197"/>
      <c r="H1687" s="214"/>
      <c r="I1687" s="324"/>
      <c r="J1687" s="327"/>
      <c r="K1687" s="330"/>
      <c r="L1687" s="218"/>
      <c r="M1687" s="219"/>
      <c r="N1687" s="223"/>
      <c r="O1687" s="226"/>
      <c r="P1687" s="110"/>
      <c r="Q1687" s="110"/>
      <c r="R1687" s="110"/>
      <c r="S1687" s="110"/>
      <c r="T1687" s="110"/>
      <c r="U1687" s="110"/>
      <c r="V1687" s="131"/>
      <c r="W1687" s="134"/>
      <c r="X1687" s="89"/>
      <c r="Y1687" s="71"/>
      <c r="Z1687" s="71"/>
      <c r="AA1687" s="94"/>
      <c r="AB1687" s="37"/>
      <c r="AC1687" s="206"/>
      <c r="AD1687" s="319"/>
      <c r="AE1687" s="319"/>
      <c r="AF1687" s="319"/>
      <c r="AG1687" s="320"/>
      <c r="AH1687" s="163"/>
    </row>
    <row r="1688" spans="1:34" ht="6" customHeight="1" thickBot="1">
      <c r="A1688" s="192"/>
      <c r="B1688" s="324"/>
      <c r="C1688" s="327"/>
      <c r="D1688" s="330"/>
      <c r="E1688" s="194"/>
      <c r="F1688" s="197"/>
      <c r="G1688" s="197"/>
      <c r="H1688" s="214"/>
      <c r="I1688" s="324"/>
      <c r="J1688" s="327"/>
      <c r="K1688" s="330"/>
      <c r="L1688" s="218"/>
      <c r="M1688" s="219"/>
      <c r="N1688" s="223"/>
      <c r="O1688" s="226"/>
      <c r="P1688" s="116">
        <v>5</v>
      </c>
      <c r="Q1688" s="116">
        <v>4</v>
      </c>
      <c r="R1688" s="116">
        <v>4</v>
      </c>
      <c r="S1688" s="116">
        <v>4</v>
      </c>
      <c r="T1688" s="116">
        <v>4</v>
      </c>
      <c r="U1688" s="116">
        <v>21</v>
      </c>
      <c r="V1688" s="131"/>
      <c r="W1688" s="134"/>
      <c r="X1688" s="89"/>
      <c r="Y1688" s="71"/>
      <c r="Z1688" s="71"/>
      <c r="AA1688" s="94"/>
      <c r="AB1688" s="37"/>
      <c r="AC1688" s="206"/>
      <c r="AD1688" s="319"/>
      <c r="AE1688" s="319"/>
      <c r="AF1688" s="319"/>
      <c r="AG1688" s="320"/>
      <c r="AH1688" s="163"/>
    </row>
    <row r="1689" spans="1:34" ht="6" customHeight="1" thickBot="1">
      <c r="A1689" s="192"/>
      <c r="B1689" s="324"/>
      <c r="C1689" s="327"/>
      <c r="D1689" s="330"/>
      <c r="E1689" s="194"/>
      <c r="F1689" s="197"/>
      <c r="G1689" s="197"/>
      <c r="H1689" s="214"/>
      <c r="I1689" s="324"/>
      <c r="J1689" s="327"/>
      <c r="K1689" s="330"/>
      <c r="L1689" s="220"/>
      <c r="M1689" s="221"/>
      <c r="N1689" s="224"/>
      <c r="O1689" s="227"/>
      <c r="P1689" s="116"/>
      <c r="Q1689" s="116"/>
      <c r="R1689" s="116"/>
      <c r="S1689" s="116"/>
      <c r="T1689" s="116"/>
      <c r="U1689" s="116"/>
      <c r="V1689" s="132"/>
      <c r="W1689" s="135"/>
      <c r="X1689" s="89"/>
      <c r="Y1689" s="71"/>
      <c r="Z1689" s="71"/>
      <c r="AA1689" s="94"/>
      <c r="AB1689" s="37"/>
      <c r="AC1689" s="206"/>
      <c r="AD1689" s="319"/>
      <c r="AE1689" s="319"/>
      <c r="AF1689" s="319"/>
      <c r="AG1689" s="320"/>
      <c r="AH1689" s="163"/>
    </row>
    <row r="1690" spans="1:34" ht="6" customHeight="1" thickBot="1">
      <c r="A1690" s="192"/>
      <c r="B1690" s="324"/>
      <c r="C1690" s="327"/>
      <c r="D1690" s="330"/>
      <c r="E1690" s="194"/>
      <c r="F1690" s="197"/>
      <c r="G1690" s="197"/>
      <c r="H1690" s="214"/>
      <c r="I1690" s="324"/>
      <c r="J1690" s="327"/>
      <c r="K1690" s="330"/>
      <c r="L1690" s="238" t="s">
        <v>14</v>
      </c>
      <c r="M1690" s="239"/>
      <c r="N1690" s="239"/>
      <c r="O1690" s="240"/>
      <c r="P1690" s="116"/>
      <c r="Q1690" s="116"/>
      <c r="R1690" s="116"/>
      <c r="S1690" s="116"/>
      <c r="T1690" s="116"/>
      <c r="U1690" s="116"/>
      <c r="V1690" s="247" t="s">
        <v>9</v>
      </c>
      <c r="W1690" s="155">
        <v>0</v>
      </c>
      <c r="X1690" s="89"/>
      <c r="Y1690" s="71"/>
      <c r="Z1690" s="71"/>
      <c r="AA1690" s="94"/>
      <c r="AB1690" s="37"/>
      <c r="AC1690" s="206"/>
      <c r="AD1690" s="319"/>
      <c r="AE1690" s="319"/>
      <c r="AF1690" s="319"/>
      <c r="AG1690" s="320"/>
      <c r="AH1690" s="172" t="s">
        <v>15</v>
      </c>
    </row>
    <row r="1691" spans="1:34" ht="6" customHeight="1" thickBot="1">
      <c r="A1691" s="192"/>
      <c r="B1691" s="324"/>
      <c r="C1691" s="327"/>
      <c r="D1691" s="330"/>
      <c r="E1691" s="194"/>
      <c r="F1691" s="197"/>
      <c r="G1691" s="197"/>
      <c r="H1691" s="214"/>
      <c r="I1691" s="324"/>
      <c r="J1691" s="327"/>
      <c r="K1691" s="330"/>
      <c r="L1691" s="241"/>
      <c r="M1691" s="242"/>
      <c r="N1691" s="242"/>
      <c r="O1691" s="243"/>
      <c r="P1691" s="117"/>
      <c r="Q1691" s="117"/>
      <c r="R1691" s="117"/>
      <c r="S1691" s="117"/>
      <c r="T1691" s="117"/>
      <c r="U1691" s="117"/>
      <c r="V1691" s="131"/>
      <c r="W1691" s="134"/>
      <c r="X1691" s="89"/>
      <c r="Y1691" s="71"/>
      <c r="Z1691" s="71"/>
      <c r="AA1691" s="95"/>
      <c r="AB1691" s="38"/>
      <c r="AC1691" s="206"/>
      <c r="AD1691" s="319"/>
      <c r="AE1691" s="319"/>
      <c r="AF1691" s="319"/>
      <c r="AG1691" s="320"/>
      <c r="AH1691" s="173"/>
    </row>
    <row r="1692" spans="1:34" ht="6" customHeight="1" thickBot="1">
      <c r="A1692" s="192"/>
      <c r="B1692" s="324"/>
      <c r="C1692" s="327"/>
      <c r="D1692" s="330"/>
      <c r="E1692" s="194"/>
      <c r="F1692" s="197"/>
      <c r="G1692" s="197"/>
      <c r="H1692" s="214"/>
      <c r="I1692" s="324"/>
      <c r="J1692" s="327"/>
      <c r="K1692" s="330"/>
      <c r="L1692" s="241"/>
      <c r="M1692" s="242"/>
      <c r="N1692" s="242"/>
      <c r="O1692" s="243"/>
      <c r="P1692" s="231" t="s">
        <v>4</v>
      </c>
      <c r="Q1692" s="231" t="s">
        <v>5</v>
      </c>
      <c r="R1692" s="231" t="s">
        <v>11</v>
      </c>
      <c r="S1692" s="231" t="s">
        <v>12</v>
      </c>
      <c r="T1692" s="232" t="s">
        <v>15</v>
      </c>
      <c r="U1692" s="233"/>
      <c r="V1692" s="131"/>
      <c r="W1692" s="134"/>
      <c r="X1692" s="89" t="s">
        <v>86</v>
      </c>
      <c r="Y1692" s="71"/>
      <c r="Z1692" s="71"/>
      <c r="AA1692" s="96"/>
      <c r="AB1692" s="42"/>
      <c r="AC1692" s="73"/>
      <c r="AD1692" s="319"/>
      <c r="AE1692" s="319"/>
      <c r="AF1692" s="319"/>
      <c r="AG1692" s="320"/>
      <c r="AH1692" s="173"/>
    </row>
    <row r="1693" spans="1:34" ht="6" customHeight="1" thickBot="1">
      <c r="A1693" s="192"/>
      <c r="B1693" s="324"/>
      <c r="C1693" s="327"/>
      <c r="D1693" s="330"/>
      <c r="E1693" s="194"/>
      <c r="F1693" s="197"/>
      <c r="G1693" s="197"/>
      <c r="H1693" s="214"/>
      <c r="I1693" s="324"/>
      <c r="J1693" s="327"/>
      <c r="K1693" s="330"/>
      <c r="L1693" s="241"/>
      <c r="M1693" s="242"/>
      <c r="N1693" s="242"/>
      <c r="O1693" s="243"/>
      <c r="P1693" s="110"/>
      <c r="Q1693" s="110"/>
      <c r="R1693" s="110"/>
      <c r="S1693" s="110"/>
      <c r="T1693" s="234"/>
      <c r="U1693" s="235"/>
      <c r="V1693" s="248"/>
      <c r="W1693" s="156"/>
      <c r="X1693" s="89"/>
      <c r="Y1693" s="71"/>
      <c r="Z1693" s="71"/>
      <c r="AA1693" s="94"/>
      <c r="AB1693" s="37"/>
      <c r="AC1693" s="73"/>
      <c r="AD1693" s="319"/>
      <c r="AE1693" s="319"/>
      <c r="AF1693" s="319"/>
      <c r="AG1693" s="320"/>
      <c r="AH1693" s="230"/>
    </row>
    <row r="1694" spans="1:34" ht="6" customHeight="1" thickBot="1">
      <c r="A1694" s="192"/>
      <c r="B1694" s="324"/>
      <c r="C1694" s="327"/>
      <c r="D1694" s="330"/>
      <c r="E1694" s="194"/>
      <c r="F1694" s="197"/>
      <c r="G1694" s="197"/>
      <c r="H1694" s="214"/>
      <c r="I1694" s="324"/>
      <c r="J1694" s="327"/>
      <c r="K1694" s="330"/>
      <c r="L1694" s="241"/>
      <c r="M1694" s="242"/>
      <c r="N1694" s="242"/>
      <c r="O1694" s="243"/>
      <c r="P1694" s="116">
        <v>4</v>
      </c>
      <c r="Q1694" s="116">
        <v>5</v>
      </c>
      <c r="R1694" s="116">
        <v>4</v>
      </c>
      <c r="S1694" s="116">
        <v>5</v>
      </c>
      <c r="T1694" s="234"/>
      <c r="U1694" s="235"/>
      <c r="V1694" s="228" t="s">
        <v>10</v>
      </c>
      <c r="W1694" s="157">
        <v>2</v>
      </c>
      <c r="X1694" s="89"/>
      <c r="Y1694" s="71"/>
      <c r="Z1694" s="71"/>
      <c r="AA1694" s="94"/>
      <c r="AB1694" s="37"/>
      <c r="AC1694" s="73"/>
      <c r="AD1694" s="319"/>
      <c r="AE1694" s="319"/>
      <c r="AF1694" s="319"/>
      <c r="AG1694" s="320"/>
      <c r="AH1694" s="172" t="s">
        <v>15</v>
      </c>
    </row>
    <row r="1695" spans="1:34" ht="6" customHeight="1" thickBot="1">
      <c r="A1695" s="192"/>
      <c r="B1695" s="324"/>
      <c r="C1695" s="327"/>
      <c r="D1695" s="330"/>
      <c r="E1695" s="194"/>
      <c r="F1695" s="197"/>
      <c r="G1695" s="197"/>
      <c r="H1695" s="214"/>
      <c r="I1695" s="324"/>
      <c r="J1695" s="327"/>
      <c r="K1695" s="330"/>
      <c r="L1695" s="241"/>
      <c r="M1695" s="242"/>
      <c r="N1695" s="242"/>
      <c r="O1695" s="243"/>
      <c r="P1695" s="116"/>
      <c r="Q1695" s="116"/>
      <c r="R1695" s="116"/>
      <c r="S1695" s="116"/>
      <c r="T1695" s="234"/>
      <c r="U1695" s="235"/>
      <c r="V1695" s="131"/>
      <c r="W1695" s="134"/>
      <c r="X1695" s="89"/>
      <c r="Y1695" s="71"/>
      <c r="Z1695" s="71"/>
      <c r="AA1695" s="94"/>
      <c r="AB1695" s="37"/>
      <c r="AC1695" s="73"/>
      <c r="AD1695" s="319"/>
      <c r="AE1695" s="319"/>
      <c r="AF1695" s="319"/>
      <c r="AG1695" s="320"/>
      <c r="AH1695" s="173"/>
    </row>
    <row r="1696" spans="1:34" ht="6" customHeight="1" thickBot="1">
      <c r="A1696" s="192"/>
      <c r="B1696" s="324"/>
      <c r="C1696" s="327"/>
      <c r="D1696" s="330"/>
      <c r="E1696" s="194"/>
      <c r="F1696" s="197"/>
      <c r="G1696" s="197"/>
      <c r="H1696" s="214"/>
      <c r="I1696" s="324"/>
      <c r="J1696" s="327"/>
      <c r="K1696" s="330"/>
      <c r="L1696" s="241"/>
      <c r="M1696" s="242"/>
      <c r="N1696" s="242"/>
      <c r="O1696" s="243"/>
      <c r="P1696" s="116"/>
      <c r="Q1696" s="116"/>
      <c r="R1696" s="116"/>
      <c r="S1696" s="116"/>
      <c r="T1696" s="234"/>
      <c r="U1696" s="235"/>
      <c r="V1696" s="131"/>
      <c r="W1696" s="134"/>
      <c r="X1696" s="89"/>
      <c r="Y1696" s="71"/>
      <c r="Z1696" s="71"/>
      <c r="AA1696" s="94"/>
      <c r="AB1696" s="37"/>
      <c r="AC1696" s="73"/>
      <c r="AD1696" s="319"/>
      <c r="AE1696" s="319"/>
      <c r="AF1696" s="319"/>
      <c r="AG1696" s="320"/>
      <c r="AH1696" s="173"/>
    </row>
    <row r="1697" spans="1:34" ht="6" customHeight="1" thickBot="1">
      <c r="A1697" s="192"/>
      <c r="B1697" s="325"/>
      <c r="C1697" s="328"/>
      <c r="D1697" s="331"/>
      <c r="E1697" s="195"/>
      <c r="F1697" s="198"/>
      <c r="G1697" s="198"/>
      <c r="H1697" s="215"/>
      <c r="I1697" s="325"/>
      <c r="J1697" s="328"/>
      <c r="K1697" s="331"/>
      <c r="L1697" s="244"/>
      <c r="M1697" s="245"/>
      <c r="N1697" s="245"/>
      <c r="O1697" s="246"/>
      <c r="P1697" s="212"/>
      <c r="Q1697" s="212"/>
      <c r="R1697" s="212"/>
      <c r="S1697" s="212"/>
      <c r="T1697" s="236"/>
      <c r="U1697" s="237"/>
      <c r="V1697" s="229"/>
      <c r="W1697" s="158"/>
      <c r="X1697" s="90"/>
      <c r="Y1697" s="72"/>
      <c r="Z1697" s="72"/>
      <c r="AA1697" s="97"/>
      <c r="AB1697" s="43"/>
      <c r="AC1697" s="74"/>
      <c r="AD1697" s="321"/>
      <c r="AE1697" s="321"/>
      <c r="AF1697" s="321"/>
      <c r="AG1697" s="322"/>
      <c r="AH1697" s="174"/>
    </row>
    <row r="1698" spans="1:34" ht="6" customHeight="1" thickBot="1">
      <c r="A1698" s="249">
        <v>91</v>
      </c>
      <c r="B1698" s="293" t="str">
        <f>IF(VLOOKUP(A1698,入力シート❷!A:B,2,FALSE)="ハイパーコース","ハイパー","")</f>
        <v/>
      </c>
      <c r="C1698" s="296" t="str">
        <f>IF(VLOOKUP(A1698,入力シート❷!A:B,2,FALSE)="アドバンストコース","アドバンスト","")</f>
        <v/>
      </c>
      <c r="D1698" s="299" t="str">
        <f>IF(VLOOKUP(A1698,入力シート❷!A:B,2,FALSE)="アグレッシブコース","アグレッシブ","")</f>
        <v/>
      </c>
      <c r="E1698" s="250" t="str">
        <f>IF(VLOOKUP(A1698,入力シート❷!A:C,3,FALSE)="A推薦(単願)","A推薦","")</f>
        <v/>
      </c>
      <c r="F1698" s="253" t="str">
        <f>IF(VLOOKUP(A1698,入力シート❷!A:C,3,FALSE)="B推薦(併願)","B推薦","")</f>
        <v/>
      </c>
      <c r="G1698" s="253" t="str">
        <f>IF(VLOOKUP(A1698,入力シート❷!A:C,3,FALSE)="C推薦(第一志望)","C推薦","")</f>
        <v/>
      </c>
      <c r="H1698" s="256" t="str">
        <f>IF(VLOOKUP(A1698,入力シート❷!A:C,3,FALSE)="併願優遇","併願優遇","")</f>
        <v/>
      </c>
      <c r="I1698" s="293" t="str">
        <f>IF(VLOOKUP(A1698,入力シート❷!A:D,4,FALSE)="学業特待Ⅰ","学業特待Ⅰ","")</f>
        <v/>
      </c>
      <c r="J1698" s="296" t="str">
        <f>IF(VLOOKUP(A1698,入力シート❷!A:D,4,FALSE)="学業特待Ⅱ","学業特待Ⅱ","")</f>
        <v/>
      </c>
      <c r="K1698" s="299" t="str">
        <f>IF(VLOOKUP(A1698,入力シート❷!A:D,4,FALSE)="学業特待Ⅲ","学業特待Ⅲ","")</f>
        <v/>
      </c>
      <c r="L1698" s="277" t="str">
        <f>IF(OR(VLOOKUP(A1698,入力シート❷!A:I,7,FALSE)="",VLOOKUP(A1698,入力シート❷!A:I,8,FALSE)=""),"入力シート❷に入力してください",VLOOKUP(A1698,入力シート❷!A:I,7,FALSE)&amp;"　"&amp;VLOOKUP(A1698,入力シート❷!A:I,8,FALSE))</f>
        <v>入力シート❷に入力してください</v>
      </c>
      <c r="M1698" s="278"/>
      <c r="N1698" s="268" t="str">
        <f>IF(VLOOKUP(A1698,入力シート❷!A:I,9,FALSE)="","",IF(VLOOKUP(A1698,入力シート❷!A:I,9,FALSE)="女","",VLOOKUP(A1698,入力シート❷!A:I,9,FALSE)))</f>
        <v/>
      </c>
      <c r="O1698" s="271" t="str">
        <f>IF(VLOOKUP(A1698,入力シート❷!A:I,9,FALSE)="","",IF(VLOOKUP(A1698,入力シート❷!A:I,9,FALSE)="男","",VLOOKUP(A1698,入力シート❷!A:I,9,FALSE)))</f>
        <v/>
      </c>
      <c r="P1698" s="159" t="s">
        <v>0</v>
      </c>
      <c r="Q1698" s="159" t="s">
        <v>1</v>
      </c>
      <c r="R1698" s="159" t="s">
        <v>2</v>
      </c>
      <c r="S1698" s="159" t="s">
        <v>3</v>
      </c>
      <c r="T1698" s="159" t="s">
        <v>6</v>
      </c>
      <c r="U1698" s="159" t="s">
        <v>7</v>
      </c>
      <c r="V1698" s="153" t="s">
        <v>8</v>
      </c>
      <c r="W1698" s="138" t="str">
        <f>IF(VLOOKUP(A1698,入力シート❷!A:U,19,FALSE)="","",VLOOKUP(A1698,入力シート❷!A:U,19,FALSE))</f>
        <v/>
      </c>
      <c r="X1698" s="87" t="str">
        <f>IF(VLOOKUP(A1698,入力シート❷!A:AF,22,FALSE)="","",VLOOKUP(A1698,入力シート❷!A:AF,22,FALSE))</f>
        <v/>
      </c>
      <c r="Y1698" s="66" t="str">
        <f>IF(VLOOKUP(A1698,入力シート❷!A:AF,23,FALSE)="","",VLOOKUP(A1698,入力シート❷!A:AF,23,FALSE))</f>
        <v/>
      </c>
      <c r="Z1698" s="66" t="str">
        <f>IF(VLOOKUP(A1698,入力シート❷!A:AF,24,FALSE)="","",VLOOKUP(A1698,入力シート❷!A:AF,24,FALSE))</f>
        <v/>
      </c>
      <c r="AA1698" s="66" t="str">
        <f>IF(VLOOKUP(A1698,入力シート❷!A:AF,25,FALSE)="","",VLOOKUP(A1698,入力シート❷!A:AF,25,FALSE))</f>
        <v/>
      </c>
      <c r="AB1698" s="66" t="str">
        <f>IF(VLOOKUP(A1698,入力シート❷!A:AF,26,FALSE)="","",VLOOKUP(A1698,入力シート❷!A:AF,26,FALSE))</f>
        <v/>
      </c>
      <c r="AC1698" s="77" t="str">
        <f>IF(VLOOKUP(A1698,入力シート❷!A:AF,27,FALSE)="","",VLOOKUP(A1698,入力シート❷!A:AF,27,FALSE))</f>
        <v/>
      </c>
      <c r="AD1698" s="81" t="str">
        <f>IF(VLOOKUP(A1698,入力シート❷!A:AG,33,FALSE)="","必要な場合、入力シート❷に入力してください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必要な場合、入力シート❷に入力してください",VLOOKUP(A1698,入力シート❷!A:AG,33,FALSE))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698" s="81"/>
      <c r="AF1698" s="81"/>
      <c r="AG1698" s="82"/>
      <c r="AH1698" s="164" t="s">
        <v>15</v>
      </c>
    </row>
    <row r="1699" spans="1:34" ht="6" customHeight="1" thickBot="1">
      <c r="A1699" s="249"/>
      <c r="B1699" s="294"/>
      <c r="C1699" s="297"/>
      <c r="D1699" s="300"/>
      <c r="E1699" s="251"/>
      <c r="F1699" s="254"/>
      <c r="G1699" s="254"/>
      <c r="H1699" s="257"/>
      <c r="I1699" s="294"/>
      <c r="J1699" s="297"/>
      <c r="K1699" s="300"/>
      <c r="L1699" s="279"/>
      <c r="M1699" s="280"/>
      <c r="N1699" s="269"/>
      <c r="O1699" s="272"/>
      <c r="P1699" s="115"/>
      <c r="Q1699" s="115"/>
      <c r="R1699" s="115"/>
      <c r="S1699" s="115"/>
      <c r="T1699" s="115"/>
      <c r="U1699" s="115"/>
      <c r="V1699" s="124"/>
      <c r="W1699" s="121"/>
      <c r="X1699" s="75"/>
      <c r="Y1699" s="67"/>
      <c r="Z1699" s="67"/>
      <c r="AA1699" s="67"/>
      <c r="AB1699" s="67"/>
      <c r="AC1699" s="78"/>
      <c r="AD1699" s="83"/>
      <c r="AE1699" s="83"/>
      <c r="AF1699" s="83"/>
      <c r="AG1699" s="84"/>
      <c r="AH1699" s="165"/>
    </row>
    <row r="1700" spans="1:34" ht="6" customHeight="1" thickBot="1">
      <c r="A1700" s="249"/>
      <c r="B1700" s="294"/>
      <c r="C1700" s="297"/>
      <c r="D1700" s="300"/>
      <c r="E1700" s="251"/>
      <c r="F1700" s="254"/>
      <c r="G1700" s="254"/>
      <c r="H1700" s="257"/>
      <c r="I1700" s="294"/>
      <c r="J1700" s="297"/>
      <c r="K1700" s="300"/>
      <c r="L1700" s="279"/>
      <c r="M1700" s="280"/>
      <c r="N1700" s="269"/>
      <c r="O1700" s="272"/>
      <c r="P1700" s="107" t="str">
        <f>IF(VLOOKUP(A1698,入力シート❷!A:U,10,FALSE)="","",VLOOKUP(A1698,入力シート❷!A:U,10,FALSE))</f>
        <v/>
      </c>
      <c r="Q1700" s="107" t="str">
        <f>IF(VLOOKUP(A1698,入力シート❷!A:U,11,FALSE)="","",VLOOKUP(A1698,入力シート❷!A:U,11,FALSE))</f>
        <v/>
      </c>
      <c r="R1700" s="107" t="str">
        <f>IF(VLOOKUP(A1698,入力シート❷!A:U,12,FALSE)="","",VLOOKUP(A1698,入力シート❷!A:U,12,FALSE))</f>
        <v/>
      </c>
      <c r="S1700" s="107" t="str">
        <f>IF(VLOOKUP(A1698,入力シート❷!A:U,13,FALSE)="","",VLOOKUP(A1698,入力シート❷!A:U,13,FALSE))</f>
        <v/>
      </c>
      <c r="T1700" s="107" t="str">
        <f>IF(VLOOKUP(A1698,入力シート❷!A:U,18,FALSE)="","",VLOOKUP(A1698,入力シート❷!A:U,18,FALSE))</f>
        <v/>
      </c>
      <c r="U1700" s="107" t="str">
        <f>IF(SUM(P1700:T1700)=0,"",SUM(P1700:T1700))</f>
        <v/>
      </c>
      <c r="V1700" s="124"/>
      <c r="W1700" s="121"/>
      <c r="X1700" s="75"/>
      <c r="Y1700" s="67"/>
      <c r="Z1700" s="67"/>
      <c r="AA1700" s="67"/>
      <c r="AB1700" s="67"/>
      <c r="AC1700" s="78"/>
      <c r="AD1700" s="83"/>
      <c r="AE1700" s="83"/>
      <c r="AF1700" s="83"/>
      <c r="AG1700" s="84"/>
      <c r="AH1700" s="165"/>
    </row>
    <row r="1701" spans="1:34" ht="6" customHeight="1" thickBot="1">
      <c r="A1701" s="249"/>
      <c r="B1701" s="294"/>
      <c r="C1701" s="297"/>
      <c r="D1701" s="300"/>
      <c r="E1701" s="251"/>
      <c r="F1701" s="254"/>
      <c r="G1701" s="254"/>
      <c r="H1701" s="257"/>
      <c r="I1701" s="294"/>
      <c r="J1701" s="297"/>
      <c r="K1701" s="300"/>
      <c r="L1701" s="281"/>
      <c r="M1701" s="282"/>
      <c r="N1701" s="270"/>
      <c r="O1701" s="273"/>
      <c r="P1701" s="107"/>
      <c r="Q1701" s="107"/>
      <c r="R1701" s="107"/>
      <c r="S1701" s="107"/>
      <c r="T1701" s="107"/>
      <c r="U1701" s="107"/>
      <c r="V1701" s="154"/>
      <c r="W1701" s="139"/>
      <c r="X1701" s="75"/>
      <c r="Y1701" s="67"/>
      <c r="Z1701" s="67"/>
      <c r="AA1701" s="67"/>
      <c r="AB1701" s="67"/>
      <c r="AC1701" s="78"/>
      <c r="AD1701" s="83"/>
      <c r="AE1701" s="83"/>
      <c r="AF1701" s="83"/>
      <c r="AG1701" s="84"/>
      <c r="AH1701" s="166"/>
    </row>
    <row r="1702" spans="1:34" ht="6" customHeight="1" thickBot="1">
      <c r="A1702" s="249"/>
      <c r="B1702" s="294"/>
      <c r="C1702" s="297"/>
      <c r="D1702" s="300"/>
      <c r="E1702" s="251"/>
      <c r="F1702" s="254"/>
      <c r="G1702" s="254"/>
      <c r="H1702" s="257"/>
      <c r="I1702" s="294"/>
      <c r="J1702" s="297"/>
      <c r="K1702" s="300"/>
      <c r="L1702" s="259" t="str">
        <f>IF(OR(VLOOKUP(A1698,入力シート❷!A:I,5,FALSE)="",VLOOKUP(A1698,入力シート❷!A:I,6,FALSE)=""),"入力シート❷に入力してください",VLOOKUP(A1698,入力シート❷!A:I,5,FALSE)&amp;"　"&amp;VLOOKUP(A1698,入力シート❷!A:I,6,FALSE))</f>
        <v>入力シート❷に入力してください</v>
      </c>
      <c r="M1702" s="260"/>
      <c r="N1702" s="260"/>
      <c r="O1702" s="261"/>
      <c r="P1702" s="107"/>
      <c r="Q1702" s="107"/>
      <c r="R1702" s="107"/>
      <c r="S1702" s="107"/>
      <c r="T1702" s="107"/>
      <c r="U1702" s="107"/>
      <c r="V1702" s="136" t="s">
        <v>9</v>
      </c>
      <c r="W1702" s="128" t="str">
        <f>IF(VLOOKUP(A1698,入力シート❷!A:U,20,FALSE)="","",VLOOKUP(A1698,入力シート❷!A:U,20,FALSE))</f>
        <v/>
      </c>
      <c r="X1702" s="75"/>
      <c r="Y1702" s="67"/>
      <c r="Z1702" s="67"/>
      <c r="AA1702" s="67"/>
      <c r="AB1702" s="67"/>
      <c r="AC1702" s="78"/>
      <c r="AD1702" s="83"/>
      <c r="AE1702" s="83"/>
      <c r="AF1702" s="83"/>
      <c r="AG1702" s="84"/>
      <c r="AH1702" s="167" t="s">
        <v>15</v>
      </c>
    </row>
    <row r="1703" spans="1:34" ht="6" customHeight="1" thickBot="1">
      <c r="A1703" s="249"/>
      <c r="B1703" s="294"/>
      <c r="C1703" s="297"/>
      <c r="D1703" s="300"/>
      <c r="E1703" s="251"/>
      <c r="F1703" s="254"/>
      <c r="G1703" s="254"/>
      <c r="H1703" s="257"/>
      <c r="I1703" s="294"/>
      <c r="J1703" s="297"/>
      <c r="K1703" s="300"/>
      <c r="L1703" s="262"/>
      <c r="M1703" s="263"/>
      <c r="N1703" s="263"/>
      <c r="O1703" s="264"/>
      <c r="P1703" s="113"/>
      <c r="Q1703" s="113"/>
      <c r="R1703" s="113"/>
      <c r="S1703" s="113"/>
      <c r="T1703" s="113"/>
      <c r="U1703" s="113"/>
      <c r="V1703" s="124"/>
      <c r="W1703" s="121"/>
      <c r="X1703" s="75"/>
      <c r="Y1703" s="67"/>
      <c r="Z1703" s="67"/>
      <c r="AA1703" s="67"/>
      <c r="AB1703" s="67"/>
      <c r="AC1703" s="78"/>
      <c r="AD1703" s="83"/>
      <c r="AE1703" s="83"/>
      <c r="AF1703" s="83"/>
      <c r="AG1703" s="84"/>
      <c r="AH1703" s="165"/>
    </row>
    <row r="1704" spans="1:34" ht="6" customHeight="1" thickBot="1">
      <c r="A1704" s="249"/>
      <c r="B1704" s="294"/>
      <c r="C1704" s="297"/>
      <c r="D1704" s="300"/>
      <c r="E1704" s="251"/>
      <c r="F1704" s="254"/>
      <c r="G1704" s="254"/>
      <c r="H1704" s="257"/>
      <c r="I1704" s="294"/>
      <c r="J1704" s="297"/>
      <c r="K1704" s="300"/>
      <c r="L1704" s="262"/>
      <c r="M1704" s="263"/>
      <c r="N1704" s="263"/>
      <c r="O1704" s="264"/>
      <c r="P1704" s="114" t="s">
        <v>4</v>
      </c>
      <c r="Q1704" s="114" t="s">
        <v>5</v>
      </c>
      <c r="R1704" s="114" t="s">
        <v>11</v>
      </c>
      <c r="S1704" s="114" t="s">
        <v>12</v>
      </c>
      <c r="T1704" s="126" t="s">
        <v>15</v>
      </c>
      <c r="U1704" s="16"/>
      <c r="V1704" s="124"/>
      <c r="W1704" s="121"/>
      <c r="X1704" s="75" t="str">
        <f>IF(VLOOKUP(A1698,入力シート❷!A:AF,28,FALSE)="","",VLOOKUP(A1698,入力シート❷!A:AF,28,FALSE))</f>
        <v/>
      </c>
      <c r="Y1704" s="67" t="str">
        <f>IF(VLOOKUP(A1698,入力シート❷!A:AF,29,FALSE)="","",VLOOKUP(A1698,入力シート❷!A:AF,29,FALSE))</f>
        <v/>
      </c>
      <c r="Z1704" s="67" t="str">
        <f>IF(VLOOKUP(A1698,入力シート❷!A:AF,30,FALSE)="","",VLOOKUP(A1698,入力シート❷!A:AF,30,FALSE))</f>
        <v/>
      </c>
      <c r="AA1704" s="67" t="str">
        <f>IF(VLOOKUP(A1698,入力シート❷!A:AF,31,FALSE)="","",VLOOKUP(A1698,入力シート❷!A:AF,31,FALSE))</f>
        <v/>
      </c>
      <c r="AB1704" s="67" t="str">
        <f>IF(VLOOKUP(A1698,入力シート❷!A:AF,32,FALSE)="","",VLOOKUP(A1698,入力シート❷!A:AF,32,FALSE))</f>
        <v/>
      </c>
      <c r="AC1704" s="69"/>
      <c r="AD1704" s="83"/>
      <c r="AE1704" s="83"/>
      <c r="AF1704" s="83"/>
      <c r="AG1704" s="84"/>
      <c r="AH1704" s="165"/>
    </row>
    <row r="1705" spans="1:34" ht="6" customHeight="1" thickBot="1">
      <c r="A1705" s="249"/>
      <c r="B1705" s="294"/>
      <c r="C1705" s="297"/>
      <c r="D1705" s="300"/>
      <c r="E1705" s="251"/>
      <c r="F1705" s="254"/>
      <c r="G1705" s="254"/>
      <c r="H1705" s="257"/>
      <c r="I1705" s="294"/>
      <c r="J1705" s="297"/>
      <c r="K1705" s="300"/>
      <c r="L1705" s="262"/>
      <c r="M1705" s="263"/>
      <c r="N1705" s="263"/>
      <c r="O1705" s="264"/>
      <c r="P1705" s="115"/>
      <c r="Q1705" s="115"/>
      <c r="R1705" s="115"/>
      <c r="S1705" s="115"/>
      <c r="T1705" s="127"/>
      <c r="U1705" s="17"/>
      <c r="V1705" s="137"/>
      <c r="W1705" s="129"/>
      <c r="X1705" s="75"/>
      <c r="Y1705" s="67"/>
      <c r="Z1705" s="67"/>
      <c r="AA1705" s="67"/>
      <c r="AB1705" s="67"/>
      <c r="AC1705" s="69"/>
      <c r="AD1705" s="83"/>
      <c r="AE1705" s="83"/>
      <c r="AF1705" s="83"/>
      <c r="AG1705" s="84"/>
      <c r="AH1705" s="166"/>
    </row>
    <row r="1706" spans="1:34" ht="6" customHeight="1" thickBot="1">
      <c r="A1706" s="249"/>
      <c r="B1706" s="294"/>
      <c r="C1706" s="297"/>
      <c r="D1706" s="300"/>
      <c r="E1706" s="251"/>
      <c r="F1706" s="254"/>
      <c r="G1706" s="254"/>
      <c r="H1706" s="257"/>
      <c r="I1706" s="294"/>
      <c r="J1706" s="297"/>
      <c r="K1706" s="300"/>
      <c r="L1706" s="262"/>
      <c r="M1706" s="263"/>
      <c r="N1706" s="263"/>
      <c r="O1706" s="264"/>
      <c r="P1706" s="107" t="str">
        <f>IF(VLOOKUP(A1698,入力シート❷!A:U,14,FALSE)="","",VLOOKUP(A1698,入力シート❷!A:U,14,FALSE))</f>
        <v/>
      </c>
      <c r="Q1706" s="107" t="str">
        <f>IF(VLOOKUP(A1698,入力シート❷!A:U,15,FALSE)="","",VLOOKUP(A1698,入力シート❷!A:U,15,FALSE))</f>
        <v/>
      </c>
      <c r="R1706" s="107" t="str">
        <f>IF(VLOOKUP(A1698,入力シート❷!A:U,16,FALSE)="","",VLOOKUP(A1698,入力シート❷!A:U,16,FALSE))</f>
        <v/>
      </c>
      <c r="S1706" s="107" t="str">
        <f>IF(VLOOKUP(A1698,入力シート❷!A:U,17,FALSE)="","",VLOOKUP(A1698,入力シート❷!A:U,17,FALSE))</f>
        <v/>
      </c>
      <c r="T1706" s="127"/>
      <c r="U1706" s="17"/>
      <c r="V1706" s="123" t="s">
        <v>10</v>
      </c>
      <c r="W1706" s="120" t="str">
        <f>IF(VLOOKUP(A1698,入力シート❷!A:U,21,FALSE)="","",VLOOKUP(A1698,入力シート❷!A:U,21,FALSE))</f>
        <v/>
      </c>
      <c r="X1706" s="75"/>
      <c r="Y1706" s="67"/>
      <c r="Z1706" s="67"/>
      <c r="AA1706" s="67"/>
      <c r="AB1706" s="67"/>
      <c r="AC1706" s="69"/>
      <c r="AD1706" s="83"/>
      <c r="AE1706" s="83"/>
      <c r="AF1706" s="83"/>
      <c r="AG1706" s="84"/>
      <c r="AH1706" s="167" t="s">
        <v>15</v>
      </c>
    </row>
    <row r="1707" spans="1:34" ht="6" customHeight="1" thickBot="1">
      <c r="A1707" s="249"/>
      <c r="B1707" s="294"/>
      <c r="C1707" s="297"/>
      <c r="D1707" s="300"/>
      <c r="E1707" s="251"/>
      <c r="F1707" s="254"/>
      <c r="G1707" s="254"/>
      <c r="H1707" s="257"/>
      <c r="I1707" s="294"/>
      <c r="J1707" s="297"/>
      <c r="K1707" s="300"/>
      <c r="L1707" s="262"/>
      <c r="M1707" s="263"/>
      <c r="N1707" s="263"/>
      <c r="O1707" s="264"/>
      <c r="P1707" s="107"/>
      <c r="Q1707" s="107"/>
      <c r="R1707" s="107"/>
      <c r="S1707" s="107"/>
      <c r="T1707" s="111" t="str">
        <f>VLOOKUP(A1698,■■■!A:BN,66)</f>
        <v/>
      </c>
      <c r="U1707" s="118">
        <f>VLOOKUP(A1698,■■■!A:BA,53)</f>
        <v>0</v>
      </c>
      <c r="V1707" s="124"/>
      <c r="W1707" s="121"/>
      <c r="X1707" s="75"/>
      <c r="Y1707" s="67"/>
      <c r="Z1707" s="67"/>
      <c r="AA1707" s="67"/>
      <c r="AB1707" s="67"/>
      <c r="AC1707" s="69"/>
      <c r="AD1707" s="83"/>
      <c r="AE1707" s="83"/>
      <c r="AF1707" s="83"/>
      <c r="AG1707" s="84"/>
      <c r="AH1707" s="165"/>
    </row>
    <row r="1708" spans="1:34" ht="6" customHeight="1" thickBot="1">
      <c r="A1708" s="249"/>
      <c r="B1708" s="294"/>
      <c r="C1708" s="297"/>
      <c r="D1708" s="300"/>
      <c r="E1708" s="251"/>
      <c r="F1708" s="254"/>
      <c r="G1708" s="254"/>
      <c r="H1708" s="257"/>
      <c r="I1708" s="294"/>
      <c r="J1708" s="297"/>
      <c r="K1708" s="300"/>
      <c r="L1708" s="262"/>
      <c r="M1708" s="263"/>
      <c r="N1708" s="263"/>
      <c r="O1708" s="264"/>
      <c r="P1708" s="107"/>
      <c r="Q1708" s="107"/>
      <c r="R1708" s="107"/>
      <c r="S1708" s="107"/>
      <c r="T1708" s="111"/>
      <c r="U1708" s="118"/>
      <c r="V1708" s="124"/>
      <c r="W1708" s="121"/>
      <c r="X1708" s="75"/>
      <c r="Y1708" s="67"/>
      <c r="Z1708" s="67"/>
      <c r="AA1708" s="67"/>
      <c r="AB1708" s="67"/>
      <c r="AC1708" s="69"/>
      <c r="AD1708" s="83"/>
      <c r="AE1708" s="83"/>
      <c r="AF1708" s="83"/>
      <c r="AG1708" s="84"/>
      <c r="AH1708" s="165"/>
    </row>
    <row r="1709" spans="1:34" ht="6" customHeight="1" thickBot="1">
      <c r="A1709" s="249"/>
      <c r="B1709" s="295"/>
      <c r="C1709" s="298"/>
      <c r="D1709" s="301"/>
      <c r="E1709" s="252"/>
      <c r="F1709" s="255"/>
      <c r="G1709" s="255"/>
      <c r="H1709" s="258"/>
      <c r="I1709" s="295"/>
      <c r="J1709" s="298"/>
      <c r="K1709" s="301"/>
      <c r="L1709" s="265"/>
      <c r="M1709" s="266"/>
      <c r="N1709" s="266"/>
      <c r="O1709" s="267"/>
      <c r="P1709" s="108"/>
      <c r="Q1709" s="108"/>
      <c r="R1709" s="108"/>
      <c r="S1709" s="108"/>
      <c r="T1709" s="112"/>
      <c r="U1709" s="119"/>
      <c r="V1709" s="125"/>
      <c r="W1709" s="122"/>
      <c r="X1709" s="76"/>
      <c r="Y1709" s="68"/>
      <c r="Z1709" s="68"/>
      <c r="AA1709" s="68"/>
      <c r="AB1709" s="68"/>
      <c r="AC1709" s="70"/>
      <c r="AD1709" s="85"/>
      <c r="AE1709" s="85"/>
      <c r="AF1709" s="85"/>
      <c r="AG1709" s="86"/>
      <c r="AH1709" s="168"/>
    </row>
    <row r="1710" spans="1:34" ht="6" customHeight="1" thickBot="1">
      <c r="A1710" s="249">
        <v>92</v>
      </c>
      <c r="B1710" s="293" t="str">
        <f>IF(VLOOKUP(A1710,入力シート❷!A:B,2,FALSE)="ハイパーコース","ハイパー","")</f>
        <v/>
      </c>
      <c r="C1710" s="296" t="str">
        <f>IF(VLOOKUP(A1710,入力シート❷!A:B,2,FALSE)="アドバンストコース","アドバンスト","")</f>
        <v/>
      </c>
      <c r="D1710" s="299" t="str">
        <f>IF(VLOOKUP(A1710,入力シート❷!A:B,2,FALSE)="アグレッシブコース","アグレッシブ","")</f>
        <v/>
      </c>
      <c r="E1710" s="250" t="str">
        <f>IF(VLOOKUP(A1710,入力シート❷!A:C,3,FALSE)="A推薦(単願)","A推薦","")</f>
        <v/>
      </c>
      <c r="F1710" s="253" t="str">
        <f>IF(VLOOKUP(A1710,入力シート❷!A:C,3,FALSE)="B推薦(併願)","B推薦","")</f>
        <v/>
      </c>
      <c r="G1710" s="253" t="str">
        <f>IF(VLOOKUP(A1710,入力シート❷!A:C,3,FALSE)="C推薦(第一志望)","C推薦","")</f>
        <v/>
      </c>
      <c r="H1710" s="256" t="str">
        <f>IF(VLOOKUP(A1710,入力シート❷!A:C,3,FALSE)="併願優遇","併願優遇","")</f>
        <v/>
      </c>
      <c r="I1710" s="293" t="str">
        <f>IF(VLOOKUP(A1710,入力シート❷!A:D,4,FALSE)="学業特待Ⅰ","学業特待Ⅰ","")</f>
        <v/>
      </c>
      <c r="J1710" s="296" t="str">
        <f>IF(VLOOKUP(A1710,入力シート❷!A:D,4,FALSE)="学業特待Ⅱ","学業特待Ⅱ","")</f>
        <v/>
      </c>
      <c r="K1710" s="299" t="str">
        <f>IF(VLOOKUP(A1710,入力シート❷!A:D,4,FALSE)="学業特待Ⅲ","学業特待Ⅲ","")</f>
        <v/>
      </c>
      <c r="L1710" s="277" t="str">
        <f>IF(OR(VLOOKUP(A1710,入力シート❷!A:I,7,FALSE)="",VLOOKUP(A1710,入力シート❷!A:I,8,FALSE)=""),"入力シート❷に入力してください",VLOOKUP(A1710,入力シート❷!A:I,7,FALSE)&amp;"　"&amp;VLOOKUP(A1710,入力シート❷!A:I,8,FALSE))</f>
        <v>入力シート❷に入力してください</v>
      </c>
      <c r="M1710" s="278"/>
      <c r="N1710" s="268" t="str">
        <f>IF(VLOOKUP(A1710,入力シート❷!A:I,9,FALSE)="","",IF(VLOOKUP(A1710,入力シート❷!A:I,9,FALSE)="女","",VLOOKUP(A1710,入力シート❷!A:I,9,FALSE)))</f>
        <v/>
      </c>
      <c r="O1710" s="271" t="str">
        <f>IF(VLOOKUP(A1710,入力シート❷!A:I,9,FALSE)="","",IF(VLOOKUP(A1710,入力シート❷!A:I,9,FALSE)="男","",VLOOKUP(A1710,入力シート❷!A:I,9,FALSE)))</f>
        <v/>
      </c>
      <c r="P1710" s="159" t="s">
        <v>0</v>
      </c>
      <c r="Q1710" s="159" t="s">
        <v>1</v>
      </c>
      <c r="R1710" s="159" t="s">
        <v>2</v>
      </c>
      <c r="S1710" s="159" t="s">
        <v>3</v>
      </c>
      <c r="T1710" s="159" t="s">
        <v>6</v>
      </c>
      <c r="U1710" s="159" t="s">
        <v>7</v>
      </c>
      <c r="V1710" s="153" t="s">
        <v>8</v>
      </c>
      <c r="W1710" s="138" t="str">
        <f>IF(VLOOKUP(A1710,入力シート❷!A:U,19,FALSE)="","",VLOOKUP(A1710,入力シート❷!A:U,19,FALSE))</f>
        <v/>
      </c>
      <c r="X1710" s="87" t="str">
        <f>IF(VLOOKUP(A1710,入力シート❷!A:AF,22,FALSE)="","",VLOOKUP(A1710,入力シート❷!A:AF,22,FALSE))</f>
        <v/>
      </c>
      <c r="Y1710" s="66" t="str">
        <f>IF(VLOOKUP(A1710,入力シート❷!A:AF,23,FALSE)="","",VLOOKUP(A1710,入力シート❷!A:AF,23,FALSE))</f>
        <v/>
      </c>
      <c r="Z1710" s="66" t="str">
        <f>IF(VLOOKUP(A1710,入力シート❷!A:AF,24,FALSE)="","",VLOOKUP(A1710,入力シート❷!A:AF,24,FALSE))</f>
        <v/>
      </c>
      <c r="AA1710" s="66" t="str">
        <f>IF(VLOOKUP(A1710,入力シート❷!A:AF,25,FALSE)="","",VLOOKUP(A1710,入力シート❷!A:AF,25,FALSE))</f>
        <v/>
      </c>
      <c r="AB1710" s="66" t="str">
        <f>IF(VLOOKUP(A1710,入力シート❷!A:AF,26,FALSE)="","",VLOOKUP(A1710,入力シート❷!A:AF,26,FALSE))</f>
        <v/>
      </c>
      <c r="AC1710" s="77" t="str">
        <f>IF(VLOOKUP(A1710,入力シート❷!A:AF,27,FALSE)="","",VLOOKUP(A1710,入力シート❷!A:AF,27,FALSE))</f>
        <v/>
      </c>
      <c r="AD1710" s="81" t="str">
        <f>IF(VLOOKUP(A1710,入力シート❷!A:AG,33,FALSE)="","必要な場合、入力シート❷に入力してください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必要な場合、入力シート❷に入力してください",VLOOKUP(A1710,入力シート❷!A:AG,33,FALSE))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710" s="81"/>
      <c r="AF1710" s="81"/>
      <c r="AG1710" s="82"/>
      <c r="AH1710" s="164" t="s">
        <v>15</v>
      </c>
    </row>
    <row r="1711" spans="1:34" ht="6" customHeight="1" thickBot="1">
      <c r="A1711" s="249"/>
      <c r="B1711" s="294"/>
      <c r="C1711" s="297"/>
      <c r="D1711" s="300"/>
      <c r="E1711" s="251"/>
      <c r="F1711" s="254"/>
      <c r="G1711" s="254"/>
      <c r="H1711" s="257"/>
      <c r="I1711" s="294"/>
      <c r="J1711" s="297"/>
      <c r="K1711" s="300"/>
      <c r="L1711" s="279"/>
      <c r="M1711" s="280"/>
      <c r="N1711" s="269"/>
      <c r="O1711" s="272"/>
      <c r="P1711" s="115"/>
      <c r="Q1711" s="115"/>
      <c r="R1711" s="115"/>
      <c r="S1711" s="115"/>
      <c r="T1711" s="115"/>
      <c r="U1711" s="115"/>
      <c r="V1711" s="124"/>
      <c r="W1711" s="121"/>
      <c r="X1711" s="75"/>
      <c r="Y1711" s="67"/>
      <c r="Z1711" s="67"/>
      <c r="AA1711" s="67"/>
      <c r="AB1711" s="67"/>
      <c r="AC1711" s="78"/>
      <c r="AD1711" s="83"/>
      <c r="AE1711" s="83"/>
      <c r="AF1711" s="83"/>
      <c r="AG1711" s="84"/>
      <c r="AH1711" s="165"/>
    </row>
    <row r="1712" spans="1:34" ht="6" customHeight="1" thickBot="1">
      <c r="A1712" s="249"/>
      <c r="B1712" s="294"/>
      <c r="C1712" s="297"/>
      <c r="D1712" s="300"/>
      <c r="E1712" s="251"/>
      <c r="F1712" s="254"/>
      <c r="G1712" s="254"/>
      <c r="H1712" s="257"/>
      <c r="I1712" s="294"/>
      <c r="J1712" s="297"/>
      <c r="K1712" s="300"/>
      <c r="L1712" s="279"/>
      <c r="M1712" s="280"/>
      <c r="N1712" s="269"/>
      <c r="O1712" s="272"/>
      <c r="P1712" s="107" t="str">
        <f>IF(VLOOKUP(A1710,入力シート❷!A:U,10,FALSE)="","",VLOOKUP(A1710,入力シート❷!A:U,10,FALSE))</f>
        <v/>
      </c>
      <c r="Q1712" s="107" t="str">
        <f>IF(VLOOKUP(A1710,入力シート❷!A:U,11,FALSE)="","",VLOOKUP(A1710,入力シート❷!A:U,11,FALSE))</f>
        <v/>
      </c>
      <c r="R1712" s="107" t="str">
        <f>IF(VLOOKUP(A1710,入力シート❷!A:U,12,FALSE)="","",VLOOKUP(A1710,入力シート❷!A:U,12,FALSE))</f>
        <v/>
      </c>
      <c r="S1712" s="107" t="str">
        <f>IF(VLOOKUP(A1710,入力シート❷!A:U,13,FALSE)="","",VLOOKUP(A1710,入力シート❷!A:U,13,FALSE))</f>
        <v/>
      </c>
      <c r="T1712" s="107" t="str">
        <f>IF(VLOOKUP(A1710,入力シート❷!A:U,18,FALSE)="","",VLOOKUP(A1710,入力シート❷!A:U,18,FALSE))</f>
        <v/>
      </c>
      <c r="U1712" s="107" t="str">
        <f>IF(SUM(P1712:T1712)=0,"",SUM(P1712:T1712))</f>
        <v/>
      </c>
      <c r="V1712" s="124"/>
      <c r="W1712" s="121"/>
      <c r="X1712" s="75"/>
      <c r="Y1712" s="67"/>
      <c r="Z1712" s="67"/>
      <c r="AA1712" s="67"/>
      <c r="AB1712" s="67"/>
      <c r="AC1712" s="78"/>
      <c r="AD1712" s="83"/>
      <c r="AE1712" s="83"/>
      <c r="AF1712" s="83"/>
      <c r="AG1712" s="84"/>
      <c r="AH1712" s="165"/>
    </row>
    <row r="1713" spans="1:34" ht="6" customHeight="1" thickBot="1">
      <c r="A1713" s="249"/>
      <c r="B1713" s="294"/>
      <c r="C1713" s="297"/>
      <c r="D1713" s="300"/>
      <c r="E1713" s="251"/>
      <c r="F1713" s="254"/>
      <c r="G1713" s="254"/>
      <c r="H1713" s="257"/>
      <c r="I1713" s="294"/>
      <c r="J1713" s="297"/>
      <c r="K1713" s="300"/>
      <c r="L1713" s="281"/>
      <c r="M1713" s="282"/>
      <c r="N1713" s="270"/>
      <c r="O1713" s="273"/>
      <c r="P1713" s="107"/>
      <c r="Q1713" s="107"/>
      <c r="R1713" s="107"/>
      <c r="S1713" s="107"/>
      <c r="T1713" s="107"/>
      <c r="U1713" s="107"/>
      <c r="V1713" s="154"/>
      <c r="W1713" s="139"/>
      <c r="X1713" s="75"/>
      <c r="Y1713" s="67"/>
      <c r="Z1713" s="67"/>
      <c r="AA1713" s="67"/>
      <c r="AB1713" s="67"/>
      <c r="AC1713" s="78"/>
      <c r="AD1713" s="83"/>
      <c r="AE1713" s="83"/>
      <c r="AF1713" s="83"/>
      <c r="AG1713" s="84"/>
      <c r="AH1713" s="166"/>
    </row>
    <row r="1714" spans="1:34" ht="6" customHeight="1" thickBot="1">
      <c r="A1714" s="249"/>
      <c r="B1714" s="294"/>
      <c r="C1714" s="297"/>
      <c r="D1714" s="300"/>
      <c r="E1714" s="251"/>
      <c r="F1714" s="254"/>
      <c r="G1714" s="254"/>
      <c r="H1714" s="257"/>
      <c r="I1714" s="294"/>
      <c r="J1714" s="297"/>
      <c r="K1714" s="300"/>
      <c r="L1714" s="259" t="str">
        <f>IF(OR(VLOOKUP(A1710,入力シート❷!A:I,5,FALSE)="",VLOOKUP(A1710,入力シート❷!A:I,6,FALSE)=""),"入力シート❷に入力してください",VLOOKUP(A1710,入力シート❷!A:I,5,FALSE)&amp;"　"&amp;VLOOKUP(A1710,入力シート❷!A:I,6,FALSE))</f>
        <v>入力シート❷に入力してください</v>
      </c>
      <c r="M1714" s="260"/>
      <c r="N1714" s="260"/>
      <c r="O1714" s="261"/>
      <c r="P1714" s="107"/>
      <c r="Q1714" s="107"/>
      <c r="R1714" s="107"/>
      <c r="S1714" s="107"/>
      <c r="T1714" s="107"/>
      <c r="U1714" s="107"/>
      <c r="V1714" s="136" t="s">
        <v>9</v>
      </c>
      <c r="W1714" s="128" t="str">
        <f>IF(VLOOKUP(A1710,入力シート❷!A:U,20,FALSE)="","",VLOOKUP(A1710,入力シート❷!A:U,20,FALSE))</f>
        <v/>
      </c>
      <c r="X1714" s="75"/>
      <c r="Y1714" s="67"/>
      <c r="Z1714" s="67"/>
      <c r="AA1714" s="67"/>
      <c r="AB1714" s="67"/>
      <c r="AC1714" s="78"/>
      <c r="AD1714" s="83"/>
      <c r="AE1714" s="83"/>
      <c r="AF1714" s="83"/>
      <c r="AG1714" s="84"/>
      <c r="AH1714" s="167" t="s">
        <v>15</v>
      </c>
    </row>
    <row r="1715" spans="1:34" ht="6" customHeight="1" thickBot="1">
      <c r="A1715" s="249"/>
      <c r="B1715" s="294"/>
      <c r="C1715" s="297"/>
      <c r="D1715" s="300"/>
      <c r="E1715" s="251"/>
      <c r="F1715" s="254"/>
      <c r="G1715" s="254"/>
      <c r="H1715" s="257"/>
      <c r="I1715" s="294"/>
      <c r="J1715" s="297"/>
      <c r="K1715" s="300"/>
      <c r="L1715" s="262"/>
      <c r="M1715" s="263"/>
      <c r="N1715" s="263"/>
      <c r="O1715" s="264"/>
      <c r="P1715" s="113"/>
      <c r="Q1715" s="113"/>
      <c r="R1715" s="113"/>
      <c r="S1715" s="113"/>
      <c r="T1715" s="113"/>
      <c r="U1715" s="113"/>
      <c r="V1715" s="124"/>
      <c r="W1715" s="121"/>
      <c r="X1715" s="75"/>
      <c r="Y1715" s="67"/>
      <c r="Z1715" s="67"/>
      <c r="AA1715" s="67"/>
      <c r="AB1715" s="67"/>
      <c r="AC1715" s="78"/>
      <c r="AD1715" s="83"/>
      <c r="AE1715" s="83"/>
      <c r="AF1715" s="83"/>
      <c r="AG1715" s="84"/>
      <c r="AH1715" s="165"/>
    </row>
    <row r="1716" spans="1:34" ht="6" customHeight="1" thickBot="1">
      <c r="A1716" s="249"/>
      <c r="B1716" s="294"/>
      <c r="C1716" s="297"/>
      <c r="D1716" s="300"/>
      <c r="E1716" s="251"/>
      <c r="F1716" s="254"/>
      <c r="G1716" s="254"/>
      <c r="H1716" s="257"/>
      <c r="I1716" s="294"/>
      <c r="J1716" s="297"/>
      <c r="K1716" s="300"/>
      <c r="L1716" s="262"/>
      <c r="M1716" s="263"/>
      <c r="N1716" s="263"/>
      <c r="O1716" s="264"/>
      <c r="P1716" s="114" t="s">
        <v>4</v>
      </c>
      <c r="Q1716" s="114" t="s">
        <v>5</v>
      </c>
      <c r="R1716" s="114" t="s">
        <v>11</v>
      </c>
      <c r="S1716" s="114" t="s">
        <v>12</v>
      </c>
      <c r="T1716" s="126" t="s">
        <v>15</v>
      </c>
      <c r="U1716" s="16"/>
      <c r="V1716" s="124"/>
      <c r="W1716" s="121"/>
      <c r="X1716" s="75" t="str">
        <f>IF(VLOOKUP(A1710,入力シート❷!A:AF,28,FALSE)="","",VLOOKUP(A1710,入力シート❷!A:AF,28,FALSE))</f>
        <v/>
      </c>
      <c r="Y1716" s="67" t="str">
        <f>IF(VLOOKUP(A1710,入力シート❷!A:AF,29,FALSE)="","",VLOOKUP(A1710,入力シート❷!A:AF,29,FALSE))</f>
        <v/>
      </c>
      <c r="Z1716" s="67" t="str">
        <f>IF(VLOOKUP(A1710,入力シート❷!A:AF,30,FALSE)="","",VLOOKUP(A1710,入力シート❷!A:AF,30,FALSE))</f>
        <v/>
      </c>
      <c r="AA1716" s="67" t="str">
        <f>IF(VLOOKUP(A1710,入力シート❷!A:AF,31,FALSE)="","",VLOOKUP(A1710,入力シート❷!A:AF,31,FALSE))</f>
        <v/>
      </c>
      <c r="AB1716" s="67" t="str">
        <f>IF(VLOOKUP(A1710,入力シート❷!A:AF,32,FALSE)="","",VLOOKUP(A1710,入力シート❷!A:AF,32,FALSE))</f>
        <v/>
      </c>
      <c r="AC1716" s="69"/>
      <c r="AD1716" s="83"/>
      <c r="AE1716" s="83"/>
      <c r="AF1716" s="83"/>
      <c r="AG1716" s="84"/>
      <c r="AH1716" s="165"/>
    </row>
    <row r="1717" spans="1:34" ht="6" customHeight="1" thickBot="1">
      <c r="A1717" s="249"/>
      <c r="B1717" s="294"/>
      <c r="C1717" s="297"/>
      <c r="D1717" s="300"/>
      <c r="E1717" s="251"/>
      <c r="F1717" s="254"/>
      <c r="G1717" s="254"/>
      <c r="H1717" s="257"/>
      <c r="I1717" s="294"/>
      <c r="J1717" s="297"/>
      <c r="K1717" s="300"/>
      <c r="L1717" s="262"/>
      <c r="M1717" s="263"/>
      <c r="N1717" s="263"/>
      <c r="O1717" s="264"/>
      <c r="P1717" s="115"/>
      <c r="Q1717" s="115"/>
      <c r="R1717" s="115"/>
      <c r="S1717" s="115"/>
      <c r="T1717" s="127"/>
      <c r="U1717" s="17"/>
      <c r="V1717" s="137"/>
      <c r="W1717" s="129"/>
      <c r="X1717" s="75"/>
      <c r="Y1717" s="67"/>
      <c r="Z1717" s="67"/>
      <c r="AA1717" s="67"/>
      <c r="AB1717" s="67"/>
      <c r="AC1717" s="69"/>
      <c r="AD1717" s="83"/>
      <c r="AE1717" s="83"/>
      <c r="AF1717" s="83"/>
      <c r="AG1717" s="84"/>
      <c r="AH1717" s="166"/>
    </row>
    <row r="1718" spans="1:34" ht="6" customHeight="1" thickBot="1">
      <c r="A1718" s="249"/>
      <c r="B1718" s="294"/>
      <c r="C1718" s="297"/>
      <c r="D1718" s="300"/>
      <c r="E1718" s="251"/>
      <c r="F1718" s="254"/>
      <c r="G1718" s="254"/>
      <c r="H1718" s="257"/>
      <c r="I1718" s="294"/>
      <c r="J1718" s="297"/>
      <c r="K1718" s="300"/>
      <c r="L1718" s="262"/>
      <c r="M1718" s="263"/>
      <c r="N1718" s="263"/>
      <c r="O1718" s="264"/>
      <c r="P1718" s="107" t="str">
        <f>IF(VLOOKUP(A1710,入力シート❷!A:U,14,FALSE)="","",VLOOKUP(A1710,入力シート❷!A:U,14,FALSE))</f>
        <v/>
      </c>
      <c r="Q1718" s="107" t="str">
        <f>IF(VLOOKUP(A1710,入力シート❷!A:U,15,FALSE)="","",VLOOKUP(A1710,入力シート❷!A:U,15,FALSE))</f>
        <v/>
      </c>
      <c r="R1718" s="107" t="str">
        <f>IF(VLOOKUP(A1710,入力シート❷!A:U,16,FALSE)="","",VLOOKUP(A1710,入力シート❷!A:U,16,FALSE))</f>
        <v/>
      </c>
      <c r="S1718" s="107" t="str">
        <f>IF(VLOOKUP(A1710,入力シート❷!A:U,17,FALSE)="","",VLOOKUP(A1710,入力シート❷!A:U,17,FALSE))</f>
        <v/>
      </c>
      <c r="T1718" s="127"/>
      <c r="U1718" s="17"/>
      <c r="V1718" s="123" t="s">
        <v>10</v>
      </c>
      <c r="W1718" s="120" t="str">
        <f>IF(VLOOKUP(A1710,入力シート❷!A:U,21,FALSE)="","",VLOOKUP(A1710,入力シート❷!A:U,21,FALSE))</f>
        <v/>
      </c>
      <c r="X1718" s="75"/>
      <c r="Y1718" s="67"/>
      <c r="Z1718" s="67"/>
      <c r="AA1718" s="67"/>
      <c r="AB1718" s="67"/>
      <c r="AC1718" s="69"/>
      <c r="AD1718" s="83"/>
      <c r="AE1718" s="83"/>
      <c r="AF1718" s="83"/>
      <c r="AG1718" s="84"/>
      <c r="AH1718" s="167" t="s">
        <v>15</v>
      </c>
    </row>
    <row r="1719" spans="1:34" ht="6" customHeight="1" thickBot="1">
      <c r="A1719" s="249"/>
      <c r="B1719" s="294"/>
      <c r="C1719" s="297"/>
      <c r="D1719" s="300"/>
      <c r="E1719" s="251"/>
      <c r="F1719" s="254"/>
      <c r="G1719" s="254"/>
      <c r="H1719" s="257"/>
      <c r="I1719" s="294"/>
      <c r="J1719" s="297"/>
      <c r="K1719" s="300"/>
      <c r="L1719" s="262"/>
      <c r="M1719" s="263"/>
      <c r="N1719" s="263"/>
      <c r="O1719" s="264"/>
      <c r="P1719" s="107"/>
      <c r="Q1719" s="107"/>
      <c r="R1719" s="107"/>
      <c r="S1719" s="107"/>
      <c r="T1719" s="111" t="str">
        <f>VLOOKUP(A1710,■■■!A:BN,66)</f>
        <v/>
      </c>
      <c r="U1719" s="118">
        <f>VLOOKUP(A1710,■■■!A:BA,53)</f>
        <v>0</v>
      </c>
      <c r="V1719" s="124"/>
      <c r="W1719" s="121"/>
      <c r="X1719" s="75"/>
      <c r="Y1719" s="67"/>
      <c r="Z1719" s="67"/>
      <c r="AA1719" s="67"/>
      <c r="AB1719" s="67"/>
      <c r="AC1719" s="69"/>
      <c r="AD1719" s="83"/>
      <c r="AE1719" s="83"/>
      <c r="AF1719" s="83"/>
      <c r="AG1719" s="84"/>
      <c r="AH1719" s="165"/>
    </row>
    <row r="1720" spans="1:34" ht="6" customHeight="1" thickBot="1">
      <c r="A1720" s="249"/>
      <c r="B1720" s="294"/>
      <c r="C1720" s="297"/>
      <c r="D1720" s="300"/>
      <c r="E1720" s="251"/>
      <c r="F1720" s="254"/>
      <c r="G1720" s="254"/>
      <c r="H1720" s="257"/>
      <c r="I1720" s="294"/>
      <c r="J1720" s="297"/>
      <c r="K1720" s="300"/>
      <c r="L1720" s="262"/>
      <c r="M1720" s="263"/>
      <c r="N1720" s="263"/>
      <c r="O1720" s="264"/>
      <c r="P1720" s="107"/>
      <c r="Q1720" s="107"/>
      <c r="R1720" s="107"/>
      <c r="S1720" s="107"/>
      <c r="T1720" s="111"/>
      <c r="U1720" s="118"/>
      <c r="V1720" s="124"/>
      <c r="W1720" s="121"/>
      <c r="X1720" s="75"/>
      <c r="Y1720" s="67"/>
      <c r="Z1720" s="67"/>
      <c r="AA1720" s="67"/>
      <c r="AB1720" s="67"/>
      <c r="AC1720" s="69"/>
      <c r="AD1720" s="83"/>
      <c r="AE1720" s="83"/>
      <c r="AF1720" s="83"/>
      <c r="AG1720" s="84"/>
      <c r="AH1720" s="165"/>
    </row>
    <row r="1721" spans="1:34" ht="6" customHeight="1" thickBot="1">
      <c r="A1721" s="249"/>
      <c r="B1721" s="295"/>
      <c r="C1721" s="298"/>
      <c r="D1721" s="301"/>
      <c r="E1721" s="252"/>
      <c r="F1721" s="255"/>
      <c r="G1721" s="255"/>
      <c r="H1721" s="258"/>
      <c r="I1721" s="295"/>
      <c r="J1721" s="298"/>
      <c r="K1721" s="301"/>
      <c r="L1721" s="265"/>
      <c r="M1721" s="266"/>
      <c r="N1721" s="266"/>
      <c r="O1721" s="267"/>
      <c r="P1721" s="108"/>
      <c r="Q1721" s="108"/>
      <c r="R1721" s="108"/>
      <c r="S1721" s="108"/>
      <c r="T1721" s="112"/>
      <c r="U1721" s="119"/>
      <c r="V1721" s="125"/>
      <c r="W1721" s="122"/>
      <c r="X1721" s="76"/>
      <c r="Y1721" s="68"/>
      <c r="Z1721" s="68"/>
      <c r="AA1721" s="68"/>
      <c r="AB1721" s="68"/>
      <c r="AC1721" s="70"/>
      <c r="AD1721" s="85"/>
      <c r="AE1721" s="85"/>
      <c r="AF1721" s="85"/>
      <c r="AG1721" s="86"/>
      <c r="AH1721" s="168"/>
    </row>
    <row r="1722" spans="1:34" ht="6" customHeight="1" thickBot="1">
      <c r="A1722" s="249">
        <v>93</v>
      </c>
      <c r="B1722" s="293" t="str">
        <f>IF(VLOOKUP(A1722,入力シート❷!A:B,2,FALSE)="ハイパーコース","ハイパー","")</f>
        <v/>
      </c>
      <c r="C1722" s="296" t="str">
        <f>IF(VLOOKUP(A1722,入力シート❷!A:B,2,FALSE)="アドバンストコース","アドバンスト","")</f>
        <v/>
      </c>
      <c r="D1722" s="299" t="str">
        <f>IF(VLOOKUP(A1722,入力シート❷!A:B,2,FALSE)="アグレッシブコース","アグレッシブ","")</f>
        <v/>
      </c>
      <c r="E1722" s="250" t="str">
        <f>IF(VLOOKUP(A1722,入力シート❷!A:C,3,FALSE)="A推薦(単願)","A推薦","")</f>
        <v/>
      </c>
      <c r="F1722" s="253" t="str">
        <f>IF(VLOOKUP(A1722,入力シート❷!A:C,3,FALSE)="B推薦(併願)","B推薦","")</f>
        <v/>
      </c>
      <c r="G1722" s="253" t="str">
        <f>IF(VLOOKUP(A1722,入力シート❷!A:C,3,FALSE)="C推薦(第一志望)","C推薦","")</f>
        <v/>
      </c>
      <c r="H1722" s="256" t="str">
        <f>IF(VLOOKUP(A1722,入力シート❷!A:C,3,FALSE)="併願優遇","併願優遇","")</f>
        <v/>
      </c>
      <c r="I1722" s="293" t="str">
        <f>IF(VLOOKUP(A1722,入力シート❷!A:D,4,FALSE)="学業特待Ⅰ","学業特待Ⅰ","")</f>
        <v/>
      </c>
      <c r="J1722" s="296" t="str">
        <f>IF(VLOOKUP(A1722,入力シート❷!A:D,4,FALSE)="学業特待Ⅱ","学業特待Ⅱ","")</f>
        <v/>
      </c>
      <c r="K1722" s="299" t="str">
        <f>IF(VLOOKUP(A1722,入力シート❷!A:D,4,FALSE)="学業特待Ⅲ","学業特待Ⅲ","")</f>
        <v/>
      </c>
      <c r="L1722" s="277" t="str">
        <f>IF(OR(VLOOKUP(A1722,入力シート❷!A:I,7,FALSE)="",VLOOKUP(A1722,入力シート❷!A:I,8,FALSE)=""),"入力シート❷に入力してください",VLOOKUP(A1722,入力シート❷!A:I,7,FALSE)&amp;"　"&amp;VLOOKUP(A1722,入力シート❷!A:I,8,FALSE))</f>
        <v>入力シート❷に入力してください</v>
      </c>
      <c r="M1722" s="278"/>
      <c r="N1722" s="268" t="str">
        <f>IF(VLOOKUP(A1722,入力シート❷!A:I,9,FALSE)="","",IF(VLOOKUP(A1722,入力シート❷!A:I,9,FALSE)="女","",VLOOKUP(A1722,入力シート❷!A:I,9,FALSE)))</f>
        <v/>
      </c>
      <c r="O1722" s="271" t="str">
        <f>IF(VLOOKUP(A1722,入力シート❷!A:I,9,FALSE)="","",IF(VLOOKUP(A1722,入力シート❷!A:I,9,FALSE)="男","",VLOOKUP(A1722,入力シート❷!A:I,9,FALSE)))</f>
        <v/>
      </c>
      <c r="P1722" s="159" t="s">
        <v>0</v>
      </c>
      <c r="Q1722" s="159" t="s">
        <v>1</v>
      </c>
      <c r="R1722" s="159" t="s">
        <v>2</v>
      </c>
      <c r="S1722" s="159" t="s">
        <v>3</v>
      </c>
      <c r="T1722" s="159" t="s">
        <v>6</v>
      </c>
      <c r="U1722" s="159" t="s">
        <v>7</v>
      </c>
      <c r="V1722" s="153" t="s">
        <v>8</v>
      </c>
      <c r="W1722" s="138" t="str">
        <f>IF(VLOOKUP(A1722,入力シート❷!A:U,19,FALSE)="","",VLOOKUP(A1722,入力シート❷!A:U,19,FALSE))</f>
        <v/>
      </c>
      <c r="X1722" s="87" t="str">
        <f>IF(VLOOKUP(A1722,入力シート❷!A:AF,22,FALSE)="","",VLOOKUP(A1722,入力シート❷!A:AF,22,FALSE))</f>
        <v/>
      </c>
      <c r="Y1722" s="66" t="str">
        <f>IF(VLOOKUP(A1722,入力シート❷!A:AF,23,FALSE)="","",VLOOKUP(A1722,入力シート❷!A:AF,23,FALSE))</f>
        <v/>
      </c>
      <c r="Z1722" s="66" t="str">
        <f>IF(VLOOKUP(A1722,入力シート❷!A:AF,24,FALSE)="","",VLOOKUP(A1722,入力シート❷!A:AF,24,FALSE))</f>
        <v/>
      </c>
      <c r="AA1722" s="66" t="str">
        <f>IF(VLOOKUP(A1722,入力シート❷!A:AF,25,FALSE)="","",VLOOKUP(A1722,入力シート❷!A:AF,25,FALSE))</f>
        <v/>
      </c>
      <c r="AB1722" s="66" t="str">
        <f>IF(VLOOKUP(A1722,入力シート❷!A:AF,26,FALSE)="","",VLOOKUP(A1722,入力シート❷!A:AF,26,FALSE))</f>
        <v/>
      </c>
      <c r="AC1722" s="77" t="str">
        <f>IF(VLOOKUP(A1722,入力シート❷!A:AF,27,FALSE)="","",VLOOKUP(A1722,入力シート❷!A:AF,27,FALSE))</f>
        <v/>
      </c>
      <c r="AD1722" s="81" t="str">
        <f>IF(VLOOKUP(A1722,入力シート❷!A:AG,33,FALSE)="","必要な場合、入力シート❷に入力してください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必要な場合、入力シート❷に入力してください",VLOOKUP(A1722,入力シート❷!A:AG,33,FALSE))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722" s="81"/>
      <c r="AF1722" s="81"/>
      <c r="AG1722" s="82"/>
      <c r="AH1722" s="164" t="s">
        <v>15</v>
      </c>
    </row>
    <row r="1723" spans="1:34" ht="6" customHeight="1" thickBot="1">
      <c r="A1723" s="249"/>
      <c r="B1723" s="294"/>
      <c r="C1723" s="297"/>
      <c r="D1723" s="300"/>
      <c r="E1723" s="251"/>
      <c r="F1723" s="254"/>
      <c r="G1723" s="254"/>
      <c r="H1723" s="257"/>
      <c r="I1723" s="294"/>
      <c r="J1723" s="297"/>
      <c r="K1723" s="300"/>
      <c r="L1723" s="279"/>
      <c r="M1723" s="280"/>
      <c r="N1723" s="269"/>
      <c r="O1723" s="272"/>
      <c r="P1723" s="115"/>
      <c r="Q1723" s="115"/>
      <c r="R1723" s="115"/>
      <c r="S1723" s="115"/>
      <c r="T1723" s="115"/>
      <c r="U1723" s="115"/>
      <c r="V1723" s="124"/>
      <c r="W1723" s="121"/>
      <c r="X1723" s="75"/>
      <c r="Y1723" s="67"/>
      <c r="Z1723" s="67"/>
      <c r="AA1723" s="67"/>
      <c r="AB1723" s="67"/>
      <c r="AC1723" s="78"/>
      <c r="AD1723" s="83"/>
      <c r="AE1723" s="83"/>
      <c r="AF1723" s="83"/>
      <c r="AG1723" s="84"/>
      <c r="AH1723" s="165"/>
    </row>
    <row r="1724" spans="1:34" ht="6" customHeight="1" thickBot="1">
      <c r="A1724" s="249"/>
      <c r="B1724" s="294"/>
      <c r="C1724" s="297"/>
      <c r="D1724" s="300"/>
      <c r="E1724" s="251"/>
      <c r="F1724" s="254"/>
      <c r="G1724" s="254"/>
      <c r="H1724" s="257"/>
      <c r="I1724" s="294"/>
      <c r="J1724" s="297"/>
      <c r="K1724" s="300"/>
      <c r="L1724" s="279"/>
      <c r="M1724" s="280"/>
      <c r="N1724" s="269"/>
      <c r="O1724" s="272"/>
      <c r="P1724" s="107" t="str">
        <f>IF(VLOOKUP(A1722,入力シート❷!A:U,10,FALSE)="","",VLOOKUP(A1722,入力シート❷!A:U,10,FALSE))</f>
        <v/>
      </c>
      <c r="Q1724" s="107" t="str">
        <f>IF(VLOOKUP(A1722,入力シート❷!A:U,11,FALSE)="","",VLOOKUP(A1722,入力シート❷!A:U,11,FALSE))</f>
        <v/>
      </c>
      <c r="R1724" s="107" t="str">
        <f>IF(VLOOKUP(A1722,入力シート❷!A:U,12,FALSE)="","",VLOOKUP(A1722,入力シート❷!A:U,12,FALSE))</f>
        <v/>
      </c>
      <c r="S1724" s="107" t="str">
        <f>IF(VLOOKUP(A1722,入力シート❷!A:U,13,FALSE)="","",VLOOKUP(A1722,入力シート❷!A:U,13,FALSE))</f>
        <v/>
      </c>
      <c r="T1724" s="107" t="str">
        <f>IF(VLOOKUP(A1722,入力シート❷!A:U,18,FALSE)="","",VLOOKUP(A1722,入力シート❷!A:U,18,FALSE))</f>
        <v/>
      </c>
      <c r="U1724" s="107" t="str">
        <f>IF(SUM(P1724:T1724)=0,"",SUM(P1724:T1724))</f>
        <v/>
      </c>
      <c r="V1724" s="124"/>
      <c r="W1724" s="121"/>
      <c r="X1724" s="75"/>
      <c r="Y1724" s="67"/>
      <c r="Z1724" s="67"/>
      <c r="AA1724" s="67"/>
      <c r="AB1724" s="67"/>
      <c r="AC1724" s="78"/>
      <c r="AD1724" s="83"/>
      <c r="AE1724" s="83"/>
      <c r="AF1724" s="83"/>
      <c r="AG1724" s="84"/>
      <c r="AH1724" s="165"/>
    </row>
    <row r="1725" spans="1:34" ht="6" customHeight="1" thickBot="1">
      <c r="A1725" s="249"/>
      <c r="B1725" s="294"/>
      <c r="C1725" s="297"/>
      <c r="D1725" s="300"/>
      <c r="E1725" s="251"/>
      <c r="F1725" s="254"/>
      <c r="G1725" s="254"/>
      <c r="H1725" s="257"/>
      <c r="I1725" s="294"/>
      <c r="J1725" s="297"/>
      <c r="K1725" s="300"/>
      <c r="L1725" s="281"/>
      <c r="M1725" s="282"/>
      <c r="N1725" s="270"/>
      <c r="O1725" s="273"/>
      <c r="P1725" s="107"/>
      <c r="Q1725" s="107"/>
      <c r="R1725" s="107"/>
      <c r="S1725" s="107"/>
      <c r="T1725" s="107"/>
      <c r="U1725" s="107"/>
      <c r="V1725" s="154"/>
      <c r="W1725" s="139"/>
      <c r="X1725" s="75"/>
      <c r="Y1725" s="67"/>
      <c r="Z1725" s="67"/>
      <c r="AA1725" s="67"/>
      <c r="AB1725" s="67"/>
      <c r="AC1725" s="78"/>
      <c r="AD1725" s="83"/>
      <c r="AE1725" s="83"/>
      <c r="AF1725" s="83"/>
      <c r="AG1725" s="84"/>
      <c r="AH1725" s="166"/>
    </row>
    <row r="1726" spans="1:34" ht="6" customHeight="1" thickBot="1">
      <c r="A1726" s="249"/>
      <c r="B1726" s="294"/>
      <c r="C1726" s="297"/>
      <c r="D1726" s="300"/>
      <c r="E1726" s="251"/>
      <c r="F1726" s="254"/>
      <c r="G1726" s="254"/>
      <c r="H1726" s="257"/>
      <c r="I1726" s="294"/>
      <c r="J1726" s="297"/>
      <c r="K1726" s="300"/>
      <c r="L1726" s="259" t="str">
        <f>IF(OR(VLOOKUP(A1722,入力シート❷!A:I,5,FALSE)="",VLOOKUP(A1722,入力シート❷!A:I,6,FALSE)=""),"入力シート❷に入力してください",VLOOKUP(A1722,入力シート❷!A:I,5,FALSE)&amp;"　"&amp;VLOOKUP(A1722,入力シート❷!A:I,6,FALSE))</f>
        <v>入力シート❷に入力してください</v>
      </c>
      <c r="M1726" s="260"/>
      <c r="N1726" s="260"/>
      <c r="O1726" s="261"/>
      <c r="P1726" s="107"/>
      <c r="Q1726" s="107"/>
      <c r="R1726" s="107"/>
      <c r="S1726" s="107"/>
      <c r="T1726" s="107"/>
      <c r="U1726" s="107"/>
      <c r="V1726" s="136" t="s">
        <v>9</v>
      </c>
      <c r="W1726" s="128" t="str">
        <f>IF(VLOOKUP(A1722,入力シート❷!A:U,20,FALSE)="","",VLOOKUP(A1722,入力シート❷!A:U,20,FALSE))</f>
        <v/>
      </c>
      <c r="X1726" s="75"/>
      <c r="Y1726" s="67"/>
      <c r="Z1726" s="67"/>
      <c r="AA1726" s="67"/>
      <c r="AB1726" s="67"/>
      <c r="AC1726" s="78"/>
      <c r="AD1726" s="83"/>
      <c r="AE1726" s="83"/>
      <c r="AF1726" s="83"/>
      <c r="AG1726" s="84"/>
      <c r="AH1726" s="167" t="s">
        <v>15</v>
      </c>
    </row>
    <row r="1727" spans="1:34" ht="6" customHeight="1" thickBot="1">
      <c r="A1727" s="249"/>
      <c r="B1727" s="294"/>
      <c r="C1727" s="297"/>
      <c r="D1727" s="300"/>
      <c r="E1727" s="251"/>
      <c r="F1727" s="254"/>
      <c r="G1727" s="254"/>
      <c r="H1727" s="257"/>
      <c r="I1727" s="294"/>
      <c r="J1727" s="297"/>
      <c r="K1727" s="300"/>
      <c r="L1727" s="262"/>
      <c r="M1727" s="263"/>
      <c r="N1727" s="263"/>
      <c r="O1727" s="264"/>
      <c r="P1727" s="113"/>
      <c r="Q1727" s="113"/>
      <c r="R1727" s="113"/>
      <c r="S1727" s="113"/>
      <c r="T1727" s="113"/>
      <c r="U1727" s="113"/>
      <c r="V1727" s="124"/>
      <c r="W1727" s="121"/>
      <c r="X1727" s="75"/>
      <c r="Y1727" s="67"/>
      <c r="Z1727" s="67"/>
      <c r="AA1727" s="67"/>
      <c r="AB1727" s="67"/>
      <c r="AC1727" s="78"/>
      <c r="AD1727" s="83"/>
      <c r="AE1727" s="83"/>
      <c r="AF1727" s="83"/>
      <c r="AG1727" s="84"/>
      <c r="AH1727" s="165"/>
    </row>
    <row r="1728" spans="1:34" ht="6" customHeight="1" thickBot="1">
      <c r="A1728" s="249"/>
      <c r="B1728" s="294"/>
      <c r="C1728" s="297"/>
      <c r="D1728" s="300"/>
      <c r="E1728" s="251"/>
      <c r="F1728" s="254"/>
      <c r="G1728" s="254"/>
      <c r="H1728" s="257"/>
      <c r="I1728" s="294"/>
      <c r="J1728" s="297"/>
      <c r="K1728" s="300"/>
      <c r="L1728" s="262"/>
      <c r="M1728" s="263"/>
      <c r="N1728" s="263"/>
      <c r="O1728" s="264"/>
      <c r="P1728" s="114" t="s">
        <v>4</v>
      </c>
      <c r="Q1728" s="114" t="s">
        <v>5</v>
      </c>
      <c r="R1728" s="114" t="s">
        <v>11</v>
      </c>
      <c r="S1728" s="114" t="s">
        <v>12</v>
      </c>
      <c r="T1728" s="126" t="s">
        <v>15</v>
      </c>
      <c r="U1728" s="16"/>
      <c r="V1728" s="124"/>
      <c r="W1728" s="121"/>
      <c r="X1728" s="75" t="str">
        <f>IF(VLOOKUP(A1722,入力シート❷!A:AF,28,FALSE)="","",VLOOKUP(A1722,入力シート❷!A:AF,28,FALSE))</f>
        <v/>
      </c>
      <c r="Y1728" s="67" t="str">
        <f>IF(VLOOKUP(A1722,入力シート❷!A:AF,29,FALSE)="","",VLOOKUP(A1722,入力シート❷!A:AF,29,FALSE))</f>
        <v/>
      </c>
      <c r="Z1728" s="67" t="str">
        <f>IF(VLOOKUP(A1722,入力シート❷!A:AF,30,FALSE)="","",VLOOKUP(A1722,入力シート❷!A:AF,30,FALSE))</f>
        <v/>
      </c>
      <c r="AA1728" s="67" t="str">
        <f>IF(VLOOKUP(A1722,入力シート❷!A:AF,31,FALSE)="","",VLOOKUP(A1722,入力シート❷!A:AF,31,FALSE))</f>
        <v/>
      </c>
      <c r="AB1728" s="67" t="str">
        <f>IF(VLOOKUP(A1722,入力シート❷!A:AF,32,FALSE)="","",VLOOKUP(A1722,入力シート❷!A:AF,32,FALSE))</f>
        <v/>
      </c>
      <c r="AC1728" s="69"/>
      <c r="AD1728" s="83"/>
      <c r="AE1728" s="83"/>
      <c r="AF1728" s="83"/>
      <c r="AG1728" s="84"/>
      <c r="AH1728" s="165"/>
    </row>
    <row r="1729" spans="1:34" ht="6" customHeight="1" thickBot="1">
      <c r="A1729" s="249"/>
      <c r="B1729" s="294"/>
      <c r="C1729" s="297"/>
      <c r="D1729" s="300"/>
      <c r="E1729" s="251"/>
      <c r="F1729" s="254"/>
      <c r="G1729" s="254"/>
      <c r="H1729" s="257"/>
      <c r="I1729" s="294"/>
      <c r="J1729" s="297"/>
      <c r="K1729" s="300"/>
      <c r="L1729" s="262"/>
      <c r="M1729" s="263"/>
      <c r="N1729" s="263"/>
      <c r="O1729" s="264"/>
      <c r="P1729" s="115"/>
      <c r="Q1729" s="115"/>
      <c r="R1729" s="115"/>
      <c r="S1729" s="115"/>
      <c r="T1729" s="127"/>
      <c r="U1729" s="17"/>
      <c r="V1729" s="137"/>
      <c r="W1729" s="129"/>
      <c r="X1729" s="75"/>
      <c r="Y1729" s="67"/>
      <c r="Z1729" s="67"/>
      <c r="AA1729" s="67"/>
      <c r="AB1729" s="67"/>
      <c r="AC1729" s="69"/>
      <c r="AD1729" s="83"/>
      <c r="AE1729" s="83"/>
      <c r="AF1729" s="83"/>
      <c r="AG1729" s="84"/>
      <c r="AH1729" s="166"/>
    </row>
    <row r="1730" spans="1:34" ht="6" customHeight="1" thickBot="1">
      <c r="A1730" s="249"/>
      <c r="B1730" s="294"/>
      <c r="C1730" s="297"/>
      <c r="D1730" s="300"/>
      <c r="E1730" s="251"/>
      <c r="F1730" s="254"/>
      <c r="G1730" s="254"/>
      <c r="H1730" s="257"/>
      <c r="I1730" s="294"/>
      <c r="J1730" s="297"/>
      <c r="K1730" s="300"/>
      <c r="L1730" s="262"/>
      <c r="M1730" s="263"/>
      <c r="N1730" s="263"/>
      <c r="O1730" s="264"/>
      <c r="P1730" s="107" t="str">
        <f>IF(VLOOKUP(A1722,入力シート❷!A:U,14,FALSE)="","",VLOOKUP(A1722,入力シート❷!A:U,14,FALSE))</f>
        <v/>
      </c>
      <c r="Q1730" s="107" t="str">
        <f>IF(VLOOKUP(A1722,入力シート❷!A:U,15,FALSE)="","",VLOOKUP(A1722,入力シート❷!A:U,15,FALSE))</f>
        <v/>
      </c>
      <c r="R1730" s="107" t="str">
        <f>IF(VLOOKUP(A1722,入力シート❷!A:U,16,FALSE)="","",VLOOKUP(A1722,入力シート❷!A:U,16,FALSE))</f>
        <v/>
      </c>
      <c r="S1730" s="107" t="str">
        <f>IF(VLOOKUP(A1722,入力シート❷!A:U,17,FALSE)="","",VLOOKUP(A1722,入力シート❷!A:U,17,FALSE))</f>
        <v/>
      </c>
      <c r="T1730" s="127"/>
      <c r="U1730" s="17"/>
      <c r="V1730" s="123" t="s">
        <v>10</v>
      </c>
      <c r="W1730" s="120" t="str">
        <f>IF(VLOOKUP(A1722,入力シート❷!A:U,21,FALSE)="","",VLOOKUP(A1722,入力シート❷!A:U,21,FALSE))</f>
        <v/>
      </c>
      <c r="X1730" s="75"/>
      <c r="Y1730" s="67"/>
      <c r="Z1730" s="67"/>
      <c r="AA1730" s="67"/>
      <c r="AB1730" s="67"/>
      <c r="AC1730" s="69"/>
      <c r="AD1730" s="83"/>
      <c r="AE1730" s="83"/>
      <c r="AF1730" s="83"/>
      <c r="AG1730" s="84"/>
      <c r="AH1730" s="167" t="s">
        <v>15</v>
      </c>
    </row>
    <row r="1731" spans="1:34" ht="6" customHeight="1" thickBot="1">
      <c r="A1731" s="249"/>
      <c r="B1731" s="294"/>
      <c r="C1731" s="297"/>
      <c r="D1731" s="300"/>
      <c r="E1731" s="251"/>
      <c r="F1731" s="254"/>
      <c r="G1731" s="254"/>
      <c r="H1731" s="257"/>
      <c r="I1731" s="294"/>
      <c r="J1731" s="297"/>
      <c r="K1731" s="300"/>
      <c r="L1731" s="262"/>
      <c r="M1731" s="263"/>
      <c r="N1731" s="263"/>
      <c r="O1731" s="264"/>
      <c r="P1731" s="107"/>
      <c r="Q1731" s="107"/>
      <c r="R1731" s="107"/>
      <c r="S1731" s="107"/>
      <c r="T1731" s="111" t="str">
        <f>VLOOKUP(A1722,■■■!A:BN,66)</f>
        <v/>
      </c>
      <c r="U1731" s="118">
        <f>VLOOKUP(A1722,■■■!A:BA,53)</f>
        <v>0</v>
      </c>
      <c r="V1731" s="124"/>
      <c r="W1731" s="121"/>
      <c r="X1731" s="75"/>
      <c r="Y1731" s="67"/>
      <c r="Z1731" s="67"/>
      <c r="AA1731" s="67"/>
      <c r="AB1731" s="67"/>
      <c r="AC1731" s="69"/>
      <c r="AD1731" s="83"/>
      <c r="AE1731" s="83"/>
      <c r="AF1731" s="83"/>
      <c r="AG1731" s="84"/>
      <c r="AH1731" s="165"/>
    </row>
    <row r="1732" spans="1:34" ht="6" customHeight="1" thickBot="1">
      <c r="A1732" s="249"/>
      <c r="B1732" s="294"/>
      <c r="C1732" s="297"/>
      <c r="D1732" s="300"/>
      <c r="E1732" s="251"/>
      <c r="F1732" s="254"/>
      <c r="G1732" s="254"/>
      <c r="H1732" s="257"/>
      <c r="I1732" s="294"/>
      <c r="J1732" s="297"/>
      <c r="K1732" s="300"/>
      <c r="L1732" s="262"/>
      <c r="M1732" s="263"/>
      <c r="N1732" s="263"/>
      <c r="O1732" s="264"/>
      <c r="P1732" s="107"/>
      <c r="Q1732" s="107"/>
      <c r="R1732" s="107"/>
      <c r="S1732" s="107"/>
      <c r="T1732" s="111"/>
      <c r="U1732" s="118"/>
      <c r="V1732" s="124"/>
      <c r="W1732" s="121"/>
      <c r="X1732" s="75"/>
      <c r="Y1732" s="67"/>
      <c r="Z1732" s="67"/>
      <c r="AA1732" s="67"/>
      <c r="AB1732" s="67"/>
      <c r="AC1732" s="69"/>
      <c r="AD1732" s="83"/>
      <c r="AE1732" s="83"/>
      <c r="AF1732" s="83"/>
      <c r="AG1732" s="84"/>
      <c r="AH1732" s="165"/>
    </row>
    <row r="1733" spans="1:34" ht="6" customHeight="1" thickBot="1">
      <c r="A1733" s="249"/>
      <c r="B1733" s="295"/>
      <c r="C1733" s="298"/>
      <c r="D1733" s="301"/>
      <c r="E1733" s="252"/>
      <c r="F1733" s="255"/>
      <c r="G1733" s="255"/>
      <c r="H1733" s="258"/>
      <c r="I1733" s="295"/>
      <c r="J1733" s="298"/>
      <c r="K1733" s="301"/>
      <c r="L1733" s="265"/>
      <c r="M1733" s="266"/>
      <c r="N1733" s="266"/>
      <c r="O1733" s="267"/>
      <c r="P1733" s="108"/>
      <c r="Q1733" s="108"/>
      <c r="R1733" s="108"/>
      <c r="S1733" s="108"/>
      <c r="T1733" s="112"/>
      <c r="U1733" s="119"/>
      <c r="V1733" s="125"/>
      <c r="W1733" s="122"/>
      <c r="X1733" s="76"/>
      <c r="Y1733" s="68"/>
      <c r="Z1733" s="68"/>
      <c r="AA1733" s="68"/>
      <c r="AB1733" s="68"/>
      <c r="AC1733" s="70"/>
      <c r="AD1733" s="85"/>
      <c r="AE1733" s="85"/>
      <c r="AF1733" s="85"/>
      <c r="AG1733" s="86"/>
      <c r="AH1733" s="168"/>
    </row>
    <row r="1734" spans="1:34" ht="6" customHeight="1" thickBot="1">
      <c r="A1734" s="249">
        <v>94</v>
      </c>
      <c r="B1734" s="293" t="str">
        <f>IF(VLOOKUP(A1734,入力シート❷!A:B,2,FALSE)="ハイパーコース","ハイパー","")</f>
        <v/>
      </c>
      <c r="C1734" s="296" t="str">
        <f>IF(VLOOKUP(A1734,入力シート❷!A:B,2,FALSE)="アドバンストコース","アドバンスト","")</f>
        <v/>
      </c>
      <c r="D1734" s="299" t="str">
        <f>IF(VLOOKUP(A1734,入力シート❷!A:B,2,FALSE)="アグレッシブコース","アグレッシブ","")</f>
        <v/>
      </c>
      <c r="E1734" s="250" t="str">
        <f>IF(VLOOKUP(A1734,入力シート❷!A:C,3,FALSE)="A推薦(単願)","A推薦","")</f>
        <v/>
      </c>
      <c r="F1734" s="253" t="str">
        <f>IF(VLOOKUP(A1734,入力シート❷!A:C,3,FALSE)="B推薦(併願)","B推薦","")</f>
        <v/>
      </c>
      <c r="G1734" s="253" t="str">
        <f>IF(VLOOKUP(A1734,入力シート❷!A:C,3,FALSE)="C推薦(第一志望)","C推薦","")</f>
        <v/>
      </c>
      <c r="H1734" s="256" t="str">
        <f>IF(VLOOKUP(A1734,入力シート❷!A:C,3,FALSE)="併願優遇","併願優遇","")</f>
        <v/>
      </c>
      <c r="I1734" s="293" t="str">
        <f>IF(VLOOKUP(A1734,入力シート❷!A:D,4,FALSE)="学業特待Ⅰ","学業特待Ⅰ","")</f>
        <v/>
      </c>
      <c r="J1734" s="296" t="str">
        <f>IF(VLOOKUP(A1734,入力シート❷!A:D,4,FALSE)="学業特待Ⅱ","学業特待Ⅱ","")</f>
        <v/>
      </c>
      <c r="K1734" s="299" t="str">
        <f>IF(VLOOKUP(A1734,入力シート❷!A:D,4,FALSE)="学業特待Ⅲ","学業特待Ⅲ","")</f>
        <v/>
      </c>
      <c r="L1734" s="277" t="str">
        <f>IF(OR(VLOOKUP(A1734,入力シート❷!A:I,7,FALSE)="",VLOOKUP(A1734,入力シート❷!A:I,8,FALSE)=""),"入力シート❷に入力してください",VLOOKUP(A1734,入力シート❷!A:I,7,FALSE)&amp;"　"&amp;VLOOKUP(A1734,入力シート❷!A:I,8,FALSE))</f>
        <v>入力シート❷に入力してください</v>
      </c>
      <c r="M1734" s="278"/>
      <c r="N1734" s="268" t="str">
        <f>IF(VLOOKUP(A1734,入力シート❷!A:I,9,FALSE)="","",IF(VLOOKUP(A1734,入力シート❷!A:I,9,FALSE)="女","",VLOOKUP(A1734,入力シート❷!A:I,9,FALSE)))</f>
        <v/>
      </c>
      <c r="O1734" s="271" t="str">
        <f>IF(VLOOKUP(A1734,入力シート❷!A:I,9,FALSE)="","",IF(VLOOKUP(A1734,入力シート❷!A:I,9,FALSE)="男","",VLOOKUP(A1734,入力シート❷!A:I,9,FALSE)))</f>
        <v/>
      </c>
      <c r="P1734" s="159" t="s">
        <v>0</v>
      </c>
      <c r="Q1734" s="159" t="s">
        <v>1</v>
      </c>
      <c r="R1734" s="159" t="s">
        <v>2</v>
      </c>
      <c r="S1734" s="159" t="s">
        <v>3</v>
      </c>
      <c r="T1734" s="159" t="s">
        <v>6</v>
      </c>
      <c r="U1734" s="159" t="s">
        <v>7</v>
      </c>
      <c r="V1734" s="153" t="s">
        <v>8</v>
      </c>
      <c r="W1734" s="138" t="str">
        <f>IF(VLOOKUP(A1734,入力シート❷!A:U,19,FALSE)="","",VLOOKUP(A1734,入力シート❷!A:U,19,FALSE))</f>
        <v/>
      </c>
      <c r="X1734" s="87" t="str">
        <f>IF(VLOOKUP(A1734,入力シート❷!A:AF,22,FALSE)="","",VLOOKUP(A1734,入力シート❷!A:AF,22,FALSE))</f>
        <v/>
      </c>
      <c r="Y1734" s="66" t="str">
        <f>IF(VLOOKUP(A1734,入力シート❷!A:AF,23,FALSE)="","",VLOOKUP(A1734,入力シート❷!A:AF,23,FALSE))</f>
        <v/>
      </c>
      <c r="Z1734" s="66" t="str">
        <f>IF(VLOOKUP(A1734,入力シート❷!A:AF,24,FALSE)="","",VLOOKUP(A1734,入力シート❷!A:AF,24,FALSE))</f>
        <v/>
      </c>
      <c r="AA1734" s="66" t="str">
        <f>IF(VLOOKUP(A1734,入力シート❷!A:AF,25,FALSE)="","",VLOOKUP(A1734,入力シート❷!A:AF,25,FALSE))</f>
        <v/>
      </c>
      <c r="AB1734" s="66" t="str">
        <f>IF(VLOOKUP(A1734,入力シート❷!A:AF,26,FALSE)="","",VLOOKUP(A1734,入力シート❷!A:AF,26,FALSE))</f>
        <v/>
      </c>
      <c r="AC1734" s="77" t="str">
        <f>IF(VLOOKUP(A1734,入力シート❷!A:AF,27,FALSE)="","",VLOOKUP(A1734,入力シート❷!A:AF,27,FALSE))</f>
        <v/>
      </c>
      <c r="AD1734" s="81" t="str">
        <f>IF(VLOOKUP(A1734,入力シート❷!A:AG,33,FALSE)="","必要な場合、入力シート❷に入力してください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必要な場合、入力シート❷に入力してください",VLOOKUP(A1734,入力シート❷!A:AG,33,FALSE))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734" s="81"/>
      <c r="AF1734" s="81"/>
      <c r="AG1734" s="82"/>
      <c r="AH1734" s="164" t="s">
        <v>15</v>
      </c>
    </row>
    <row r="1735" spans="1:34" ht="6" customHeight="1" thickBot="1">
      <c r="A1735" s="249"/>
      <c r="B1735" s="294"/>
      <c r="C1735" s="297"/>
      <c r="D1735" s="300"/>
      <c r="E1735" s="251"/>
      <c r="F1735" s="254"/>
      <c r="G1735" s="254"/>
      <c r="H1735" s="257"/>
      <c r="I1735" s="294"/>
      <c r="J1735" s="297"/>
      <c r="K1735" s="300"/>
      <c r="L1735" s="279"/>
      <c r="M1735" s="280"/>
      <c r="N1735" s="269"/>
      <c r="O1735" s="272"/>
      <c r="P1735" s="115"/>
      <c r="Q1735" s="115"/>
      <c r="R1735" s="115"/>
      <c r="S1735" s="115"/>
      <c r="T1735" s="115"/>
      <c r="U1735" s="115"/>
      <c r="V1735" s="124"/>
      <c r="W1735" s="121"/>
      <c r="X1735" s="75"/>
      <c r="Y1735" s="67"/>
      <c r="Z1735" s="67"/>
      <c r="AA1735" s="67"/>
      <c r="AB1735" s="67"/>
      <c r="AC1735" s="78"/>
      <c r="AD1735" s="83"/>
      <c r="AE1735" s="83"/>
      <c r="AF1735" s="83"/>
      <c r="AG1735" s="84"/>
      <c r="AH1735" s="165"/>
    </row>
    <row r="1736" spans="1:34" ht="6" customHeight="1" thickBot="1">
      <c r="A1736" s="249"/>
      <c r="B1736" s="294"/>
      <c r="C1736" s="297"/>
      <c r="D1736" s="300"/>
      <c r="E1736" s="251"/>
      <c r="F1736" s="254"/>
      <c r="G1736" s="254"/>
      <c r="H1736" s="257"/>
      <c r="I1736" s="294"/>
      <c r="J1736" s="297"/>
      <c r="K1736" s="300"/>
      <c r="L1736" s="279"/>
      <c r="M1736" s="280"/>
      <c r="N1736" s="269"/>
      <c r="O1736" s="272"/>
      <c r="P1736" s="107" t="str">
        <f>IF(VLOOKUP(A1734,入力シート❷!A:U,10,FALSE)="","",VLOOKUP(A1734,入力シート❷!A:U,10,FALSE))</f>
        <v/>
      </c>
      <c r="Q1736" s="107" t="str">
        <f>IF(VLOOKUP(A1734,入力シート❷!A:U,11,FALSE)="","",VLOOKUP(A1734,入力シート❷!A:U,11,FALSE))</f>
        <v/>
      </c>
      <c r="R1736" s="107" t="str">
        <f>IF(VLOOKUP(A1734,入力シート❷!A:U,12,FALSE)="","",VLOOKUP(A1734,入力シート❷!A:U,12,FALSE))</f>
        <v/>
      </c>
      <c r="S1736" s="107" t="str">
        <f>IF(VLOOKUP(A1734,入力シート❷!A:U,13,FALSE)="","",VLOOKUP(A1734,入力シート❷!A:U,13,FALSE))</f>
        <v/>
      </c>
      <c r="T1736" s="107" t="str">
        <f>IF(VLOOKUP(A1734,入力シート❷!A:U,18,FALSE)="","",VLOOKUP(A1734,入力シート❷!A:U,18,FALSE))</f>
        <v/>
      </c>
      <c r="U1736" s="107" t="str">
        <f>IF(SUM(P1736:T1736)=0,"",SUM(P1736:T1736))</f>
        <v/>
      </c>
      <c r="V1736" s="124"/>
      <c r="W1736" s="121"/>
      <c r="X1736" s="75"/>
      <c r="Y1736" s="67"/>
      <c r="Z1736" s="67"/>
      <c r="AA1736" s="67"/>
      <c r="AB1736" s="67"/>
      <c r="AC1736" s="78"/>
      <c r="AD1736" s="83"/>
      <c r="AE1736" s="83"/>
      <c r="AF1736" s="83"/>
      <c r="AG1736" s="84"/>
      <c r="AH1736" s="165"/>
    </row>
    <row r="1737" spans="1:34" ht="6" customHeight="1" thickBot="1">
      <c r="A1737" s="249"/>
      <c r="B1737" s="294"/>
      <c r="C1737" s="297"/>
      <c r="D1737" s="300"/>
      <c r="E1737" s="251"/>
      <c r="F1737" s="254"/>
      <c r="G1737" s="254"/>
      <c r="H1737" s="257"/>
      <c r="I1737" s="294"/>
      <c r="J1737" s="297"/>
      <c r="K1737" s="300"/>
      <c r="L1737" s="281"/>
      <c r="M1737" s="282"/>
      <c r="N1737" s="270"/>
      <c r="O1737" s="273"/>
      <c r="P1737" s="107"/>
      <c r="Q1737" s="107"/>
      <c r="R1737" s="107"/>
      <c r="S1737" s="107"/>
      <c r="T1737" s="107"/>
      <c r="U1737" s="107"/>
      <c r="V1737" s="154"/>
      <c r="W1737" s="139"/>
      <c r="X1737" s="75"/>
      <c r="Y1737" s="67"/>
      <c r="Z1737" s="67"/>
      <c r="AA1737" s="67"/>
      <c r="AB1737" s="67"/>
      <c r="AC1737" s="78"/>
      <c r="AD1737" s="83"/>
      <c r="AE1737" s="83"/>
      <c r="AF1737" s="83"/>
      <c r="AG1737" s="84"/>
      <c r="AH1737" s="166"/>
    </row>
    <row r="1738" spans="1:34" ht="6" customHeight="1" thickBot="1">
      <c r="A1738" s="249"/>
      <c r="B1738" s="294"/>
      <c r="C1738" s="297"/>
      <c r="D1738" s="300"/>
      <c r="E1738" s="251"/>
      <c r="F1738" s="254"/>
      <c r="G1738" s="254"/>
      <c r="H1738" s="257"/>
      <c r="I1738" s="294"/>
      <c r="J1738" s="297"/>
      <c r="K1738" s="300"/>
      <c r="L1738" s="259" t="str">
        <f>IF(OR(VLOOKUP(A1734,入力シート❷!A:I,5,FALSE)="",VLOOKUP(A1734,入力シート❷!A:I,6,FALSE)=""),"入力シート❷に入力してください",VLOOKUP(A1734,入力シート❷!A:I,5,FALSE)&amp;"　"&amp;VLOOKUP(A1734,入力シート❷!A:I,6,FALSE))</f>
        <v>入力シート❷に入力してください</v>
      </c>
      <c r="M1738" s="260"/>
      <c r="N1738" s="260"/>
      <c r="O1738" s="261"/>
      <c r="P1738" s="107"/>
      <c r="Q1738" s="107"/>
      <c r="R1738" s="107"/>
      <c r="S1738" s="107"/>
      <c r="T1738" s="107"/>
      <c r="U1738" s="107"/>
      <c r="V1738" s="136" t="s">
        <v>9</v>
      </c>
      <c r="W1738" s="128" t="str">
        <f>IF(VLOOKUP(A1734,入力シート❷!A:U,20,FALSE)="","",VLOOKUP(A1734,入力シート❷!A:U,20,FALSE))</f>
        <v/>
      </c>
      <c r="X1738" s="75"/>
      <c r="Y1738" s="67"/>
      <c r="Z1738" s="67"/>
      <c r="AA1738" s="67"/>
      <c r="AB1738" s="67"/>
      <c r="AC1738" s="78"/>
      <c r="AD1738" s="83"/>
      <c r="AE1738" s="83"/>
      <c r="AF1738" s="83"/>
      <c r="AG1738" s="84"/>
      <c r="AH1738" s="167" t="s">
        <v>15</v>
      </c>
    </row>
    <row r="1739" spans="1:34" ht="6" customHeight="1" thickBot="1">
      <c r="A1739" s="249"/>
      <c r="B1739" s="294"/>
      <c r="C1739" s="297"/>
      <c r="D1739" s="300"/>
      <c r="E1739" s="251"/>
      <c r="F1739" s="254"/>
      <c r="G1739" s="254"/>
      <c r="H1739" s="257"/>
      <c r="I1739" s="294"/>
      <c r="J1739" s="297"/>
      <c r="K1739" s="300"/>
      <c r="L1739" s="262"/>
      <c r="M1739" s="263"/>
      <c r="N1739" s="263"/>
      <c r="O1739" s="264"/>
      <c r="P1739" s="113"/>
      <c r="Q1739" s="113"/>
      <c r="R1739" s="113"/>
      <c r="S1739" s="113"/>
      <c r="T1739" s="113"/>
      <c r="U1739" s="113"/>
      <c r="V1739" s="124"/>
      <c r="W1739" s="121"/>
      <c r="X1739" s="75"/>
      <c r="Y1739" s="67"/>
      <c r="Z1739" s="67"/>
      <c r="AA1739" s="67"/>
      <c r="AB1739" s="67"/>
      <c r="AC1739" s="78"/>
      <c r="AD1739" s="83"/>
      <c r="AE1739" s="83"/>
      <c r="AF1739" s="83"/>
      <c r="AG1739" s="84"/>
      <c r="AH1739" s="165"/>
    </row>
    <row r="1740" spans="1:34" ht="6" customHeight="1" thickBot="1">
      <c r="A1740" s="249"/>
      <c r="B1740" s="294"/>
      <c r="C1740" s="297"/>
      <c r="D1740" s="300"/>
      <c r="E1740" s="251"/>
      <c r="F1740" s="254"/>
      <c r="G1740" s="254"/>
      <c r="H1740" s="257"/>
      <c r="I1740" s="294"/>
      <c r="J1740" s="297"/>
      <c r="K1740" s="300"/>
      <c r="L1740" s="262"/>
      <c r="M1740" s="263"/>
      <c r="N1740" s="263"/>
      <c r="O1740" s="264"/>
      <c r="P1740" s="114" t="s">
        <v>4</v>
      </c>
      <c r="Q1740" s="114" t="s">
        <v>5</v>
      </c>
      <c r="R1740" s="114" t="s">
        <v>11</v>
      </c>
      <c r="S1740" s="114" t="s">
        <v>12</v>
      </c>
      <c r="T1740" s="126" t="s">
        <v>15</v>
      </c>
      <c r="U1740" s="16"/>
      <c r="V1740" s="124"/>
      <c r="W1740" s="121"/>
      <c r="X1740" s="75" t="str">
        <f>IF(VLOOKUP(A1734,入力シート❷!A:AF,28,FALSE)="","",VLOOKUP(A1734,入力シート❷!A:AF,28,FALSE))</f>
        <v/>
      </c>
      <c r="Y1740" s="67" t="str">
        <f>IF(VLOOKUP(A1734,入力シート❷!A:AF,29,FALSE)="","",VLOOKUP(A1734,入力シート❷!A:AF,29,FALSE))</f>
        <v/>
      </c>
      <c r="Z1740" s="67" t="str">
        <f>IF(VLOOKUP(A1734,入力シート❷!A:AF,30,FALSE)="","",VLOOKUP(A1734,入力シート❷!A:AF,30,FALSE))</f>
        <v/>
      </c>
      <c r="AA1740" s="67" t="str">
        <f>IF(VLOOKUP(A1734,入力シート❷!A:AF,31,FALSE)="","",VLOOKUP(A1734,入力シート❷!A:AF,31,FALSE))</f>
        <v/>
      </c>
      <c r="AB1740" s="67" t="str">
        <f>IF(VLOOKUP(A1734,入力シート❷!A:AF,32,FALSE)="","",VLOOKUP(A1734,入力シート❷!A:AF,32,FALSE))</f>
        <v/>
      </c>
      <c r="AC1740" s="69"/>
      <c r="AD1740" s="83"/>
      <c r="AE1740" s="83"/>
      <c r="AF1740" s="83"/>
      <c r="AG1740" s="84"/>
      <c r="AH1740" s="165"/>
    </row>
    <row r="1741" spans="1:34" ht="6" customHeight="1" thickBot="1">
      <c r="A1741" s="249"/>
      <c r="B1741" s="294"/>
      <c r="C1741" s="297"/>
      <c r="D1741" s="300"/>
      <c r="E1741" s="251"/>
      <c r="F1741" s="254"/>
      <c r="G1741" s="254"/>
      <c r="H1741" s="257"/>
      <c r="I1741" s="294"/>
      <c r="J1741" s="297"/>
      <c r="K1741" s="300"/>
      <c r="L1741" s="262"/>
      <c r="M1741" s="263"/>
      <c r="N1741" s="263"/>
      <c r="O1741" s="264"/>
      <c r="P1741" s="115"/>
      <c r="Q1741" s="115"/>
      <c r="R1741" s="115"/>
      <c r="S1741" s="115"/>
      <c r="T1741" s="127"/>
      <c r="U1741" s="17"/>
      <c r="V1741" s="137"/>
      <c r="W1741" s="129"/>
      <c r="X1741" s="75"/>
      <c r="Y1741" s="67"/>
      <c r="Z1741" s="67"/>
      <c r="AA1741" s="67"/>
      <c r="AB1741" s="67"/>
      <c r="AC1741" s="69"/>
      <c r="AD1741" s="83"/>
      <c r="AE1741" s="83"/>
      <c r="AF1741" s="83"/>
      <c r="AG1741" s="84"/>
      <c r="AH1741" s="166"/>
    </row>
    <row r="1742" spans="1:34" ht="6" customHeight="1" thickBot="1">
      <c r="A1742" s="249"/>
      <c r="B1742" s="294"/>
      <c r="C1742" s="297"/>
      <c r="D1742" s="300"/>
      <c r="E1742" s="251"/>
      <c r="F1742" s="254"/>
      <c r="G1742" s="254"/>
      <c r="H1742" s="257"/>
      <c r="I1742" s="294"/>
      <c r="J1742" s="297"/>
      <c r="K1742" s="300"/>
      <c r="L1742" s="262"/>
      <c r="M1742" s="263"/>
      <c r="N1742" s="263"/>
      <c r="O1742" s="264"/>
      <c r="P1742" s="107" t="str">
        <f>IF(VLOOKUP(A1734,入力シート❷!A:U,14,FALSE)="","",VLOOKUP(A1734,入力シート❷!A:U,14,FALSE))</f>
        <v/>
      </c>
      <c r="Q1742" s="107" t="str">
        <f>IF(VLOOKUP(A1734,入力シート❷!A:U,15,FALSE)="","",VLOOKUP(A1734,入力シート❷!A:U,15,FALSE))</f>
        <v/>
      </c>
      <c r="R1742" s="107" t="str">
        <f>IF(VLOOKUP(A1734,入力シート❷!A:U,16,FALSE)="","",VLOOKUP(A1734,入力シート❷!A:U,16,FALSE))</f>
        <v/>
      </c>
      <c r="S1742" s="107" t="str">
        <f>IF(VLOOKUP(A1734,入力シート❷!A:U,17,FALSE)="","",VLOOKUP(A1734,入力シート❷!A:U,17,FALSE))</f>
        <v/>
      </c>
      <c r="T1742" s="127"/>
      <c r="U1742" s="17"/>
      <c r="V1742" s="123" t="s">
        <v>10</v>
      </c>
      <c r="W1742" s="120" t="str">
        <f>IF(VLOOKUP(A1734,入力シート❷!A:U,21,FALSE)="","",VLOOKUP(A1734,入力シート❷!A:U,21,FALSE))</f>
        <v/>
      </c>
      <c r="X1742" s="75"/>
      <c r="Y1742" s="67"/>
      <c r="Z1742" s="67"/>
      <c r="AA1742" s="67"/>
      <c r="AB1742" s="67"/>
      <c r="AC1742" s="69"/>
      <c r="AD1742" s="83"/>
      <c r="AE1742" s="83"/>
      <c r="AF1742" s="83"/>
      <c r="AG1742" s="84"/>
      <c r="AH1742" s="167" t="s">
        <v>15</v>
      </c>
    </row>
    <row r="1743" spans="1:34" ht="6" customHeight="1" thickBot="1">
      <c r="A1743" s="249"/>
      <c r="B1743" s="294"/>
      <c r="C1743" s="297"/>
      <c r="D1743" s="300"/>
      <c r="E1743" s="251"/>
      <c r="F1743" s="254"/>
      <c r="G1743" s="254"/>
      <c r="H1743" s="257"/>
      <c r="I1743" s="294"/>
      <c r="J1743" s="297"/>
      <c r="K1743" s="300"/>
      <c r="L1743" s="262"/>
      <c r="M1743" s="263"/>
      <c r="N1743" s="263"/>
      <c r="O1743" s="264"/>
      <c r="P1743" s="107"/>
      <c r="Q1743" s="107"/>
      <c r="R1743" s="107"/>
      <c r="S1743" s="107"/>
      <c r="T1743" s="111" t="str">
        <f>VLOOKUP(A1734,■■■!A:BN,66)</f>
        <v/>
      </c>
      <c r="U1743" s="118">
        <f>VLOOKUP(A1734,■■■!A:BA,53)</f>
        <v>0</v>
      </c>
      <c r="V1743" s="124"/>
      <c r="W1743" s="121"/>
      <c r="X1743" s="75"/>
      <c r="Y1743" s="67"/>
      <c r="Z1743" s="67"/>
      <c r="AA1743" s="67"/>
      <c r="AB1743" s="67"/>
      <c r="AC1743" s="69"/>
      <c r="AD1743" s="83"/>
      <c r="AE1743" s="83"/>
      <c r="AF1743" s="83"/>
      <c r="AG1743" s="84"/>
      <c r="AH1743" s="165"/>
    </row>
    <row r="1744" spans="1:34" ht="6" customHeight="1" thickBot="1">
      <c r="A1744" s="249"/>
      <c r="B1744" s="294"/>
      <c r="C1744" s="297"/>
      <c r="D1744" s="300"/>
      <c r="E1744" s="251"/>
      <c r="F1744" s="254"/>
      <c r="G1744" s="254"/>
      <c r="H1744" s="257"/>
      <c r="I1744" s="294"/>
      <c r="J1744" s="297"/>
      <c r="K1744" s="300"/>
      <c r="L1744" s="262"/>
      <c r="M1744" s="263"/>
      <c r="N1744" s="263"/>
      <c r="O1744" s="264"/>
      <c r="P1744" s="107"/>
      <c r="Q1744" s="107"/>
      <c r="R1744" s="107"/>
      <c r="S1744" s="107"/>
      <c r="T1744" s="111"/>
      <c r="U1744" s="118"/>
      <c r="V1744" s="124"/>
      <c r="W1744" s="121"/>
      <c r="X1744" s="75"/>
      <c r="Y1744" s="67"/>
      <c r="Z1744" s="67"/>
      <c r="AA1744" s="67"/>
      <c r="AB1744" s="67"/>
      <c r="AC1744" s="69"/>
      <c r="AD1744" s="83"/>
      <c r="AE1744" s="83"/>
      <c r="AF1744" s="83"/>
      <c r="AG1744" s="84"/>
      <c r="AH1744" s="165"/>
    </row>
    <row r="1745" spans="1:34" ht="6" customHeight="1" thickBot="1">
      <c r="A1745" s="249"/>
      <c r="B1745" s="295"/>
      <c r="C1745" s="298"/>
      <c r="D1745" s="301"/>
      <c r="E1745" s="252"/>
      <c r="F1745" s="255"/>
      <c r="G1745" s="255"/>
      <c r="H1745" s="258"/>
      <c r="I1745" s="295"/>
      <c r="J1745" s="298"/>
      <c r="K1745" s="301"/>
      <c r="L1745" s="265"/>
      <c r="M1745" s="266"/>
      <c r="N1745" s="266"/>
      <c r="O1745" s="267"/>
      <c r="P1745" s="108"/>
      <c r="Q1745" s="108"/>
      <c r="R1745" s="108"/>
      <c r="S1745" s="108"/>
      <c r="T1745" s="112"/>
      <c r="U1745" s="119"/>
      <c r="V1745" s="125"/>
      <c r="W1745" s="122"/>
      <c r="X1745" s="76"/>
      <c r="Y1745" s="68"/>
      <c r="Z1745" s="68"/>
      <c r="AA1745" s="68"/>
      <c r="AB1745" s="68"/>
      <c r="AC1745" s="70"/>
      <c r="AD1745" s="85"/>
      <c r="AE1745" s="85"/>
      <c r="AF1745" s="85"/>
      <c r="AG1745" s="86"/>
      <c r="AH1745" s="168"/>
    </row>
    <row r="1746" spans="1:34" ht="6" customHeight="1" thickBot="1">
      <c r="A1746" s="249">
        <v>95</v>
      </c>
      <c r="B1746" s="293" t="str">
        <f>IF(VLOOKUP(A1746,入力シート❷!A:B,2,FALSE)="ハイパーコース","ハイパー","")</f>
        <v/>
      </c>
      <c r="C1746" s="296" t="str">
        <f>IF(VLOOKUP(A1746,入力シート❷!A:B,2,FALSE)="アドバンストコース","アドバンスト","")</f>
        <v/>
      </c>
      <c r="D1746" s="299" t="str">
        <f>IF(VLOOKUP(A1746,入力シート❷!A:B,2,FALSE)="アグレッシブコース","アグレッシブ","")</f>
        <v/>
      </c>
      <c r="E1746" s="250" t="str">
        <f>IF(VLOOKUP(A1746,入力シート❷!A:C,3,FALSE)="A推薦(単願)","A推薦","")</f>
        <v/>
      </c>
      <c r="F1746" s="253" t="str">
        <f>IF(VLOOKUP(A1746,入力シート❷!A:C,3,FALSE)="B推薦(併願)","B推薦","")</f>
        <v/>
      </c>
      <c r="G1746" s="253" t="str">
        <f>IF(VLOOKUP(A1746,入力シート❷!A:C,3,FALSE)="C推薦(第一志望)","C推薦","")</f>
        <v/>
      </c>
      <c r="H1746" s="256" t="str">
        <f>IF(VLOOKUP(A1746,入力シート❷!A:C,3,FALSE)="併願優遇","併願優遇","")</f>
        <v/>
      </c>
      <c r="I1746" s="293" t="str">
        <f>IF(VLOOKUP(A1746,入力シート❷!A:D,4,FALSE)="学業特待Ⅰ","学業特待Ⅰ","")</f>
        <v/>
      </c>
      <c r="J1746" s="296" t="str">
        <f>IF(VLOOKUP(A1746,入力シート❷!A:D,4,FALSE)="学業特待Ⅱ","学業特待Ⅱ","")</f>
        <v/>
      </c>
      <c r="K1746" s="299" t="str">
        <f>IF(VLOOKUP(A1746,入力シート❷!A:D,4,FALSE)="学業特待Ⅲ","学業特待Ⅲ","")</f>
        <v/>
      </c>
      <c r="L1746" s="277" t="str">
        <f>IF(OR(VLOOKUP(A1746,入力シート❷!A:I,7,FALSE)="",VLOOKUP(A1746,入力シート❷!A:I,8,FALSE)=""),"入力シート❷に入力してください",VLOOKUP(A1746,入力シート❷!A:I,7,FALSE)&amp;"　"&amp;VLOOKUP(A1746,入力シート❷!A:I,8,FALSE))</f>
        <v>入力シート❷に入力してください</v>
      </c>
      <c r="M1746" s="278"/>
      <c r="N1746" s="268" t="str">
        <f>IF(VLOOKUP(A1746,入力シート❷!A:I,9,FALSE)="","",IF(VLOOKUP(A1746,入力シート❷!A:I,9,FALSE)="女","",VLOOKUP(A1746,入力シート❷!A:I,9,FALSE)))</f>
        <v/>
      </c>
      <c r="O1746" s="271" t="str">
        <f>IF(VLOOKUP(A1746,入力シート❷!A:I,9,FALSE)="","",IF(VLOOKUP(A1746,入力シート❷!A:I,9,FALSE)="男","",VLOOKUP(A1746,入力シート❷!A:I,9,FALSE)))</f>
        <v/>
      </c>
      <c r="P1746" s="159" t="s">
        <v>0</v>
      </c>
      <c r="Q1746" s="159" t="s">
        <v>1</v>
      </c>
      <c r="R1746" s="159" t="s">
        <v>2</v>
      </c>
      <c r="S1746" s="159" t="s">
        <v>3</v>
      </c>
      <c r="T1746" s="159" t="s">
        <v>6</v>
      </c>
      <c r="U1746" s="159" t="s">
        <v>7</v>
      </c>
      <c r="V1746" s="153" t="s">
        <v>8</v>
      </c>
      <c r="W1746" s="138" t="str">
        <f>IF(VLOOKUP(A1746,入力シート❷!A:U,19,FALSE)="","",VLOOKUP(A1746,入力シート❷!A:U,19,FALSE))</f>
        <v/>
      </c>
      <c r="X1746" s="87" t="str">
        <f>IF(VLOOKUP(A1746,入力シート❷!A:AF,22,FALSE)="","",VLOOKUP(A1746,入力シート❷!A:AF,22,FALSE))</f>
        <v/>
      </c>
      <c r="Y1746" s="66" t="str">
        <f>IF(VLOOKUP(A1746,入力シート❷!A:AF,23,FALSE)="","",VLOOKUP(A1746,入力シート❷!A:AF,23,FALSE))</f>
        <v/>
      </c>
      <c r="Z1746" s="66" t="str">
        <f>IF(VLOOKUP(A1746,入力シート❷!A:AF,24,FALSE)="","",VLOOKUP(A1746,入力シート❷!A:AF,24,FALSE))</f>
        <v/>
      </c>
      <c r="AA1746" s="66" t="str">
        <f>IF(VLOOKUP(A1746,入力シート❷!A:AF,25,FALSE)="","",VLOOKUP(A1746,入力シート❷!A:AF,25,FALSE))</f>
        <v/>
      </c>
      <c r="AB1746" s="66" t="str">
        <f>IF(VLOOKUP(A1746,入力シート❷!A:AF,26,FALSE)="","",VLOOKUP(A1746,入力シート❷!A:AF,26,FALSE))</f>
        <v/>
      </c>
      <c r="AC1746" s="77" t="str">
        <f>IF(VLOOKUP(A1746,入力シート❷!A:AF,27,FALSE)="","",VLOOKUP(A1746,入力シート❷!A:AF,27,FALSE))</f>
        <v/>
      </c>
      <c r="AD1746" s="81" t="str">
        <f>IF(VLOOKUP(A1746,入力シート❷!A:AG,33,FALSE)="","必要な場合、入力シート❷に入力してください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必要な場合、入力シート❷に入力してください",VLOOKUP(A1746,入力シート❷!A:AG,33,FALSE))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746" s="81"/>
      <c r="AF1746" s="81"/>
      <c r="AG1746" s="82"/>
      <c r="AH1746" s="164" t="s">
        <v>15</v>
      </c>
    </row>
    <row r="1747" spans="1:34" ht="6" customHeight="1" thickBot="1">
      <c r="A1747" s="249"/>
      <c r="B1747" s="294"/>
      <c r="C1747" s="297"/>
      <c r="D1747" s="300"/>
      <c r="E1747" s="251"/>
      <c r="F1747" s="254"/>
      <c r="G1747" s="254"/>
      <c r="H1747" s="257"/>
      <c r="I1747" s="294"/>
      <c r="J1747" s="297"/>
      <c r="K1747" s="300"/>
      <c r="L1747" s="279"/>
      <c r="M1747" s="280"/>
      <c r="N1747" s="269"/>
      <c r="O1747" s="272"/>
      <c r="P1747" s="115"/>
      <c r="Q1747" s="115"/>
      <c r="R1747" s="115"/>
      <c r="S1747" s="115"/>
      <c r="T1747" s="115"/>
      <c r="U1747" s="115"/>
      <c r="V1747" s="124"/>
      <c r="W1747" s="121"/>
      <c r="X1747" s="75"/>
      <c r="Y1747" s="67"/>
      <c r="Z1747" s="67"/>
      <c r="AA1747" s="67"/>
      <c r="AB1747" s="67"/>
      <c r="AC1747" s="78"/>
      <c r="AD1747" s="83"/>
      <c r="AE1747" s="83"/>
      <c r="AF1747" s="83"/>
      <c r="AG1747" s="84"/>
      <c r="AH1747" s="165"/>
    </row>
    <row r="1748" spans="1:34" ht="6" customHeight="1" thickBot="1">
      <c r="A1748" s="249"/>
      <c r="B1748" s="294"/>
      <c r="C1748" s="297"/>
      <c r="D1748" s="300"/>
      <c r="E1748" s="251"/>
      <c r="F1748" s="254"/>
      <c r="G1748" s="254"/>
      <c r="H1748" s="257"/>
      <c r="I1748" s="294"/>
      <c r="J1748" s="297"/>
      <c r="K1748" s="300"/>
      <c r="L1748" s="279"/>
      <c r="M1748" s="280"/>
      <c r="N1748" s="269"/>
      <c r="O1748" s="272"/>
      <c r="P1748" s="107" t="str">
        <f>IF(VLOOKUP(A1746,入力シート❷!A:U,10,FALSE)="","",VLOOKUP(A1746,入力シート❷!A:U,10,FALSE))</f>
        <v/>
      </c>
      <c r="Q1748" s="107" t="str">
        <f>IF(VLOOKUP(A1746,入力シート❷!A:U,11,FALSE)="","",VLOOKUP(A1746,入力シート❷!A:U,11,FALSE))</f>
        <v/>
      </c>
      <c r="R1748" s="107" t="str">
        <f>IF(VLOOKUP(A1746,入力シート❷!A:U,12,FALSE)="","",VLOOKUP(A1746,入力シート❷!A:U,12,FALSE))</f>
        <v/>
      </c>
      <c r="S1748" s="107" t="str">
        <f>IF(VLOOKUP(A1746,入力シート❷!A:U,13,FALSE)="","",VLOOKUP(A1746,入力シート❷!A:U,13,FALSE))</f>
        <v/>
      </c>
      <c r="T1748" s="107" t="str">
        <f>IF(VLOOKUP(A1746,入力シート❷!A:U,18,FALSE)="","",VLOOKUP(A1746,入力シート❷!A:U,18,FALSE))</f>
        <v/>
      </c>
      <c r="U1748" s="107" t="str">
        <f>IF(SUM(P1748:T1748)=0,"",SUM(P1748:T1748))</f>
        <v/>
      </c>
      <c r="V1748" s="124"/>
      <c r="W1748" s="121"/>
      <c r="X1748" s="75"/>
      <c r="Y1748" s="67"/>
      <c r="Z1748" s="67"/>
      <c r="AA1748" s="67"/>
      <c r="AB1748" s="67"/>
      <c r="AC1748" s="78"/>
      <c r="AD1748" s="83"/>
      <c r="AE1748" s="83"/>
      <c r="AF1748" s="83"/>
      <c r="AG1748" s="84"/>
      <c r="AH1748" s="165"/>
    </row>
    <row r="1749" spans="1:34" ht="6" customHeight="1" thickBot="1">
      <c r="A1749" s="249"/>
      <c r="B1749" s="294"/>
      <c r="C1749" s="297"/>
      <c r="D1749" s="300"/>
      <c r="E1749" s="251"/>
      <c r="F1749" s="254"/>
      <c r="G1749" s="254"/>
      <c r="H1749" s="257"/>
      <c r="I1749" s="294"/>
      <c r="J1749" s="297"/>
      <c r="K1749" s="300"/>
      <c r="L1749" s="281"/>
      <c r="M1749" s="282"/>
      <c r="N1749" s="270"/>
      <c r="O1749" s="273"/>
      <c r="P1749" s="107"/>
      <c r="Q1749" s="107"/>
      <c r="R1749" s="107"/>
      <c r="S1749" s="107"/>
      <c r="T1749" s="107"/>
      <c r="U1749" s="107"/>
      <c r="V1749" s="154"/>
      <c r="W1749" s="139"/>
      <c r="X1749" s="75"/>
      <c r="Y1749" s="67"/>
      <c r="Z1749" s="67"/>
      <c r="AA1749" s="67"/>
      <c r="AB1749" s="67"/>
      <c r="AC1749" s="78"/>
      <c r="AD1749" s="83"/>
      <c r="AE1749" s="83"/>
      <c r="AF1749" s="83"/>
      <c r="AG1749" s="84"/>
      <c r="AH1749" s="166"/>
    </row>
    <row r="1750" spans="1:34" ht="6" customHeight="1" thickBot="1">
      <c r="A1750" s="249"/>
      <c r="B1750" s="294"/>
      <c r="C1750" s="297"/>
      <c r="D1750" s="300"/>
      <c r="E1750" s="251"/>
      <c r="F1750" s="254"/>
      <c r="G1750" s="254"/>
      <c r="H1750" s="257"/>
      <c r="I1750" s="294"/>
      <c r="J1750" s="297"/>
      <c r="K1750" s="300"/>
      <c r="L1750" s="259" t="str">
        <f>IF(OR(VLOOKUP(A1746,入力シート❷!A:I,5,FALSE)="",VLOOKUP(A1746,入力シート❷!A:I,6,FALSE)=""),"入力シート❷に入力してください",VLOOKUP(A1746,入力シート❷!A:I,5,FALSE)&amp;"　"&amp;VLOOKUP(A1746,入力シート❷!A:I,6,FALSE))</f>
        <v>入力シート❷に入力してください</v>
      </c>
      <c r="M1750" s="260"/>
      <c r="N1750" s="260"/>
      <c r="O1750" s="261"/>
      <c r="P1750" s="107"/>
      <c r="Q1750" s="107"/>
      <c r="R1750" s="107"/>
      <c r="S1750" s="107"/>
      <c r="T1750" s="107"/>
      <c r="U1750" s="107"/>
      <c r="V1750" s="136" t="s">
        <v>9</v>
      </c>
      <c r="W1750" s="128" t="str">
        <f>IF(VLOOKUP(A1746,入力シート❷!A:U,20,FALSE)="","",VLOOKUP(A1746,入力シート❷!A:U,20,FALSE))</f>
        <v/>
      </c>
      <c r="X1750" s="75"/>
      <c r="Y1750" s="67"/>
      <c r="Z1750" s="67"/>
      <c r="AA1750" s="67"/>
      <c r="AB1750" s="67"/>
      <c r="AC1750" s="78"/>
      <c r="AD1750" s="83"/>
      <c r="AE1750" s="83"/>
      <c r="AF1750" s="83"/>
      <c r="AG1750" s="84"/>
      <c r="AH1750" s="167" t="s">
        <v>15</v>
      </c>
    </row>
    <row r="1751" spans="1:34" ht="6" customHeight="1" thickBot="1">
      <c r="A1751" s="249"/>
      <c r="B1751" s="294"/>
      <c r="C1751" s="297"/>
      <c r="D1751" s="300"/>
      <c r="E1751" s="251"/>
      <c r="F1751" s="254"/>
      <c r="G1751" s="254"/>
      <c r="H1751" s="257"/>
      <c r="I1751" s="294"/>
      <c r="J1751" s="297"/>
      <c r="K1751" s="300"/>
      <c r="L1751" s="262"/>
      <c r="M1751" s="263"/>
      <c r="N1751" s="263"/>
      <c r="O1751" s="264"/>
      <c r="P1751" s="113"/>
      <c r="Q1751" s="113"/>
      <c r="R1751" s="113"/>
      <c r="S1751" s="113"/>
      <c r="T1751" s="113"/>
      <c r="U1751" s="113"/>
      <c r="V1751" s="124"/>
      <c r="W1751" s="121"/>
      <c r="X1751" s="75"/>
      <c r="Y1751" s="67"/>
      <c r="Z1751" s="67"/>
      <c r="AA1751" s="67"/>
      <c r="AB1751" s="67"/>
      <c r="AC1751" s="78"/>
      <c r="AD1751" s="83"/>
      <c r="AE1751" s="83"/>
      <c r="AF1751" s="83"/>
      <c r="AG1751" s="84"/>
      <c r="AH1751" s="165"/>
    </row>
    <row r="1752" spans="1:34" ht="6" customHeight="1" thickBot="1">
      <c r="A1752" s="249"/>
      <c r="B1752" s="294"/>
      <c r="C1752" s="297"/>
      <c r="D1752" s="300"/>
      <c r="E1752" s="251"/>
      <c r="F1752" s="254"/>
      <c r="G1752" s="254"/>
      <c r="H1752" s="257"/>
      <c r="I1752" s="294"/>
      <c r="J1752" s="297"/>
      <c r="K1752" s="300"/>
      <c r="L1752" s="262"/>
      <c r="M1752" s="263"/>
      <c r="N1752" s="263"/>
      <c r="O1752" s="264"/>
      <c r="P1752" s="114" t="s">
        <v>4</v>
      </c>
      <c r="Q1752" s="114" t="s">
        <v>5</v>
      </c>
      <c r="R1752" s="114" t="s">
        <v>11</v>
      </c>
      <c r="S1752" s="114" t="s">
        <v>12</v>
      </c>
      <c r="T1752" s="126" t="s">
        <v>15</v>
      </c>
      <c r="U1752" s="16"/>
      <c r="V1752" s="124"/>
      <c r="W1752" s="121"/>
      <c r="X1752" s="75" t="str">
        <f>IF(VLOOKUP(A1746,入力シート❷!A:AF,28,FALSE)="","",VLOOKUP(A1746,入力シート❷!A:AF,28,FALSE))</f>
        <v/>
      </c>
      <c r="Y1752" s="67" t="str">
        <f>IF(VLOOKUP(A1746,入力シート❷!A:AF,29,FALSE)="","",VLOOKUP(A1746,入力シート❷!A:AF,29,FALSE))</f>
        <v/>
      </c>
      <c r="Z1752" s="67" t="str">
        <f>IF(VLOOKUP(A1746,入力シート❷!A:AF,30,FALSE)="","",VLOOKUP(A1746,入力シート❷!A:AF,30,FALSE))</f>
        <v/>
      </c>
      <c r="AA1752" s="67" t="str">
        <f>IF(VLOOKUP(A1746,入力シート❷!A:AF,31,FALSE)="","",VLOOKUP(A1746,入力シート❷!A:AF,31,FALSE))</f>
        <v/>
      </c>
      <c r="AB1752" s="67" t="str">
        <f>IF(VLOOKUP(A1746,入力シート❷!A:AF,32,FALSE)="","",VLOOKUP(A1746,入力シート❷!A:AF,32,FALSE))</f>
        <v/>
      </c>
      <c r="AC1752" s="69"/>
      <c r="AD1752" s="83"/>
      <c r="AE1752" s="83"/>
      <c r="AF1752" s="83"/>
      <c r="AG1752" s="84"/>
      <c r="AH1752" s="165"/>
    </row>
    <row r="1753" spans="1:34" ht="6" customHeight="1" thickBot="1">
      <c r="A1753" s="249"/>
      <c r="B1753" s="294"/>
      <c r="C1753" s="297"/>
      <c r="D1753" s="300"/>
      <c r="E1753" s="251"/>
      <c r="F1753" s="254"/>
      <c r="G1753" s="254"/>
      <c r="H1753" s="257"/>
      <c r="I1753" s="294"/>
      <c r="J1753" s="297"/>
      <c r="K1753" s="300"/>
      <c r="L1753" s="262"/>
      <c r="M1753" s="263"/>
      <c r="N1753" s="263"/>
      <c r="O1753" s="264"/>
      <c r="P1753" s="115"/>
      <c r="Q1753" s="115"/>
      <c r="R1753" s="115"/>
      <c r="S1753" s="115"/>
      <c r="T1753" s="127"/>
      <c r="U1753" s="17"/>
      <c r="V1753" s="137"/>
      <c r="W1753" s="129"/>
      <c r="X1753" s="75"/>
      <c r="Y1753" s="67"/>
      <c r="Z1753" s="67"/>
      <c r="AA1753" s="67"/>
      <c r="AB1753" s="67"/>
      <c r="AC1753" s="69"/>
      <c r="AD1753" s="83"/>
      <c r="AE1753" s="83"/>
      <c r="AF1753" s="83"/>
      <c r="AG1753" s="84"/>
      <c r="AH1753" s="166"/>
    </row>
    <row r="1754" spans="1:34" ht="6" customHeight="1" thickBot="1">
      <c r="A1754" s="249"/>
      <c r="B1754" s="294"/>
      <c r="C1754" s="297"/>
      <c r="D1754" s="300"/>
      <c r="E1754" s="251"/>
      <c r="F1754" s="254"/>
      <c r="G1754" s="254"/>
      <c r="H1754" s="257"/>
      <c r="I1754" s="294"/>
      <c r="J1754" s="297"/>
      <c r="K1754" s="300"/>
      <c r="L1754" s="262"/>
      <c r="M1754" s="263"/>
      <c r="N1754" s="263"/>
      <c r="O1754" s="264"/>
      <c r="P1754" s="107" t="str">
        <f>IF(VLOOKUP(A1746,入力シート❷!A:U,14,FALSE)="","",VLOOKUP(A1746,入力シート❷!A:U,14,FALSE))</f>
        <v/>
      </c>
      <c r="Q1754" s="107" t="str">
        <f>IF(VLOOKUP(A1746,入力シート❷!A:U,15,FALSE)="","",VLOOKUP(A1746,入力シート❷!A:U,15,FALSE))</f>
        <v/>
      </c>
      <c r="R1754" s="107" t="str">
        <f>IF(VLOOKUP(A1746,入力シート❷!A:U,16,FALSE)="","",VLOOKUP(A1746,入力シート❷!A:U,16,FALSE))</f>
        <v/>
      </c>
      <c r="S1754" s="107" t="str">
        <f>IF(VLOOKUP(A1746,入力シート❷!A:U,17,FALSE)="","",VLOOKUP(A1746,入力シート❷!A:U,17,FALSE))</f>
        <v/>
      </c>
      <c r="T1754" s="127"/>
      <c r="U1754" s="17"/>
      <c r="V1754" s="123" t="s">
        <v>10</v>
      </c>
      <c r="W1754" s="120" t="str">
        <f>IF(VLOOKUP(A1746,入力シート❷!A:U,21,FALSE)="","",VLOOKUP(A1746,入力シート❷!A:U,21,FALSE))</f>
        <v/>
      </c>
      <c r="X1754" s="75"/>
      <c r="Y1754" s="67"/>
      <c r="Z1754" s="67"/>
      <c r="AA1754" s="67"/>
      <c r="AB1754" s="67"/>
      <c r="AC1754" s="69"/>
      <c r="AD1754" s="83"/>
      <c r="AE1754" s="83"/>
      <c r="AF1754" s="83"/>
      <c r="AG1754" s="84"/>
      <c r="AH1754" s="167" t="s">
        <v>15</v>
      </c>
    </row>
    <row r="1755" spans="1:34" ht="6" customHeight="1" thickBot="1">
      <c r="A1755" s="249"/>
      <c r="B1755" s="294"/>
      <c r="C1755" s="297"/>
      <c r="D1755" s="300"/>
      <c r="E1755" s="251"/>
      <c r="F1755" s="254"/>
      <c r="G1755" s="254"/>
      <c r="H1755" s="257"/>
      <c r="I1755" s="294"/>
      <c r="J1755" s="297"/>
      <c r="K1755" s="300"/>
      <c r="L1755" s="262"/>
      <c r="M1755" s="263"/>
      <c r="N1755" s="263"/>
      <c r="O1755" s="264"/>
      <c r="P1755" s="107"/>
      <c r="Q1755" s="107"/>
      <c r="R1755" s="107"/>
      <c r="S1755" s="107"/>
      <c r="T1755" s="111" t="str">
        <f>VLOOKUP(A1746,■■■!A:BN,66)</f>
        <v/>
      </c>
      <c r="U1755" s="118">
        <f>VLOOKUP(A1746,■■■!A:BA,53)</f>
        <v>0</v>
      </c>
      <c r="V1755" s="124"/>
      <c r="W1755" s="121"/>
      <c r="X1755" s="75"/>
      <c r="Y1755" s="67"/>
      <c r="Z1755" s="67"/>
      <c r="AA1755" s="67"/>
      <c r="AB1755" s="67"/>
      <c r="AC1755" s="69"/>
      <c r="AD1755" s="83"/>
      <c r="AE1755" s="83"/>
      <c r="AF1755" s="83"/>
      <c r="AG1755" s="84"/>
      <c r="AH1755" s="165"/>
    </row>
    <row r="1756" spans="1:34" ht="6" customHeight="1" thickBot="1">
      <c r="A1756" s="249"/>
      <c r="B1756" s="294"/>
      <c r="C1756" s="297"/>
      <c r="D1756" s="300"/>
      <c r="E1756" s="251"/>
      <c r="F1756" s="254"/>
      <c r="G1756" s="254"/>
      <c r="H1756" s="257"/>
      <c r="I1756" s="294"/>
      <c r="J1756" s="297"/>
      <c r="K1756" s="300"/>
      <c r="L1756" s="262"/>
      <c r="M1756" s="263"/>
      <c r="N1756" s="263"/>
      <c r="O1756" s="264"/>
      <c r="P1756" s="107"/>
      <c r="Q1756" s="107"/>
      <c r="R1756" s="107"/>
      <c r="S1756" s="107"/>
      <c r="T1756" s="111"/>
      <c r="U1756" s="118"/>
      <c r="V1756" s="124"/>
      <c r="W1756" s="121"/>
      <c r="X1756" s="75"/>
      <c r="Y1756" s="67"/>
      <c r="Z1756" s="67"/>
      <c r="AA1756" s="67"/>
      <c r="AB1756" s="67"/>
      <c r="AC1756" s="69"/>
      <c r="AD1756" s="83"/>
      <c r="AE1756" s="83"/>
      <c r="AF1756" s="83"/>
      <c r="AG1756" s="84"/>
      <c r="AH1756" s="165"/>
    </row>
    <row r="1757" spans="1:34" ht="6" customHeight="1" thickBot="1">
      <c r="A1757" s="249"/>
      <c r="B1757" s="295"/>
      <c r="C1757" s="298"/>
      <c r="D1757" s="301"/>
      <c r="E1757" s="252"/>
      <c r="F1757" s="255"/>
      <c r="G1757" s="255"/>
      <c r="H1757" s="258"/>
      <c r="I1757" s="295"/>
      <c r="J1757" s="298"/>
      <c r="K1757" s="301"/>
      <c r="L1757" s="265"/>
      <c r="M1757" s="266"/>
      <c r="N1757" s="266"/>
      <c r="O1757" s="267"/>
      <c r="P1757" s="108"/>
      <c r="Q1757" s="108"/>
      <c r="R1757" s="108"/>
      <c r="S1757" s="108"/>
      <c r="T1757" s="112"/>
      <c r="U1757" s="119"/>
      <c r="V1757" s="125"/>
      <c r="W1757" s="122"/>
      <c r="X1757" s="76"/>
      <c r="Y1757" s="68"/>
      <c r="Z1757" s="68"/>
      <c r="AA1757" s="68"/>
      <c r="AB1757" s="68"/>
      <c r="AC1757" s="70"/>
      <c r="AD1757" s="85"/>
      <c r="AE1757" s="85"/>
      <c r="AF1757" s="85"/>
      <c r="AG1757" s="86"/>
      <c r="AH1757" s="168"/>
    </row>
    <row r="1758" spans="1:34" ht="6" customHeight="1">
      <c r="AF1758" s="291"/>
      <c r="AG1758" s="291"/>
      <c r="AH1758" s="291"/>
    </row>
    <row r="1759" spans="1:34" ht="6" customHeight="1" thickBot="1">
      <c r="A1759" s="332" t="s">
        <v>159</v>
      </c>
      <c r="B1759" s="332"/>
      <c r="C1759" s="332"/>
      <c r="D1759" s="332"/>
      <c r="E1759" s="332"/>
      <c r="F1759" s="332"/>
      <c r="G1759" s="332"/>
      <c r="H1759" s="332"/>
      <c r="I1759" s="332"/>
      <c r="J1759" s="332"/>
      <c r="K1759" s="332"/>
      <c r="L1759" s="290" t="s">
        <v>16</v>
      </c>
      <c r="M1759" s="302" t="str">
        <f>IF(入力シート❶!$B$1="","入力シート❶に入力",入力シート❶!$B$1)</f>
        <v>入力シート❶に入力</v>
      </c>
      <c r="N1759" s="303"/>
      <c r="O1759" s="304"/>
      <c r="P1759" s="141" t="str">
        <f>IF(入力シート❶!$B$2="","入力シート❶に入力",入力シート❶!$B$2)</f>
        <v>入力シート❶に入力</v>
      </c>
      <c r="Q1759" s="142"/>
      <c r="R1759" s="142"/>
      <c r="S1759" s="142"/>
      <c r="T1759" s="142"/>
      <c r="U1759" s="143"/>
      <c r="V1759" s="140" t="s">
        <v>18</v>
      </c>
      <c r="W1759" s="88" t="str">
        <f>IF(入力シート❶!$B$3="","入力シート❶に入力",入力シート❶!$B$3)</f>
        <v>入力シート❶に入力</v>
      </c>
      <c r="X1759" s="88"/>
      <c r="Y1759" s="88"/>
      <c r="Z1759" s="88"/>
      <c r="AA1759" s="88"/>
      <c r="AB1759" s="88"/>
      <c r="AC1759" s="88"/>
      <c r="AD1759" s="88"/>
      <c r="AE1759" s="88"/>
      <c r="AF1759" s="292"/>
      <c r="AG1759" s="292"/>
      <c r="AH1759" s="292"/>
    </row>
    <row r="1760" spans="1:34" ht="6" customHeight="1">
      <c r="A1760" s="332"/>
      <c r="B1760" s="332"/>
      <c r="C1760" s="332"/>
      <c r="D1760" s="332"/>
      <c r="E1760" s="332"/>
      <c r="F1760" s="332"/>
      <c r="G1760" s="332"/>
      <c r="H1760" s="332"/>
      <c r="I1760" s="332"/>
      <c r="J1760" s="332"/>
      <c r="K1760" s="332"/>
      <c r="L1760" s="290"/>
      <c r="M1760" s="305"/>
      <c r="N1760" s="79"/>
      <c r="O1760" s="306"/>
      <c r="P1760" s="144"/>
      <c r="Q1760" s="140"/>
      <c r="R1760" s="140"/>
      <c r="S1760" s="140"/>
      <c r="T1760" s="140"/>
      <c r="U1760" s="145"/>
      <c r="V1760" s="79"/>
      <c r="W1760" s="88"/>
      <c r="X1760" s="88"/>
      <c r="Y1760" s="88"/>
      <c r="Z1760" s="88"/>
      <c r="AA1760" s="88"/>
      <c r="AB1760" s="88"/>
      <c r="AC1760" s="88"/>
      <c r="AD1760" s="88"/>
      <c r="AE1760" s="88"/>
      <c r="AG1760" s="310" t="s">
        <v>19</v>
      </c>
      <c r="AH1760" s="311"/>
    </row>
    <row r="1761" spans="1:34" ht="6" customHeight="1">
      <c r="A1761" s="332"/>
      <c r="B1761" s="332"/>
      <c r="C1761" s="332"/>
      <c r="D1761" s="332"/>
      <c r="E1761" s="332"/>
      <c r="F1761" s="332"/>
      <c r="G1761" s="332"/>
      <c r="H1761" s="332"/>
      <c r="I1761" s="332"/>
      <c r="J1761" s="332"/>
      <c r="K1761" s="332"/>
      <c r="L1761" s="290"/>
      <c r="M1761" s="305"/>
      <c r="N1761" s="79"/>
      <c r="O1761" s="306"/>
      <c r="P1761" s="144"/>
      <c r="Q1761" s="140"/>
      <c r="R1761" s="140"/>
      <c r="S1761" s="140"/>
      <c r="T1761" s="140"/>
      <c r="U1761" s="145"/>
      <c r="V1761" s="79"/>
      <c r="W1761" s="88"/>
      <c r="X1761" s="88"/>
      <c r="Y1761" s="88"/>
      <c r="Z1761" s="88"/>
      <c r="AA1761" s="88"/>
      <c r="AB1761" s="88"/>
      <c r="AC1761" s="88"/>
      <c r="AD1761" s="88"/>
      <c r="AE1761" s="88"/>
      <c r="AG1761" s="312"/>
      <c r="AH1761" s="313"/>
    </row>
    <row r="1762" spans="1:34" ht="6" customHeight="1">
      <c r="A1762" s="332"/>
      <c r="B1762" s="332"/>
      <c r="C1762" s="332"/>
      <c r="D1762" s="332"/>
      <c r="E1762" s="332"/>
      <c r="F1762" s="332"/>
      <c r="G1762" s="332"/>
      <c r="H1762" s="332"/>
      <c r="I1762" s="332"/>
      <c r="J1762" s="332"/>
      <c r="K1762" s="332"/>
      <c r="L1762" s="290"/>
      <c r="M1762" s="307"/>
      <c r="N1762" s="308"/>
      <c r="O1762" s="309"/>
      <c r="P1762" s="146"/>
      <c r="Q1762" s="147"/>
      <c r="R1762" s="147"/>
      <c r="S1762" s="147"/>
      <c r="T1762" s="147"/>
      <c r="U1762" s="148"/>
      <c r="V1762" s="79"/>
      <c r="W1762" s="88"/>
      <c r="X1762" s="88"/>
      <c r="Y1762" s="88"/>
      <c r="Z1762" s="88"/>
      <c r="AA1762" s="88"/>
      <c r="AB1762" s="88"/>
      <c r="AC1762" s="88"/>
      <c r="AD1762" s="88"/>
      <c r="AE1762" s="88"/>
      <c r="AG1762" s="312"/>
      <c r="AH1762" s="313"/>
    </row>
    <row r="1763" spans="1:34" ht="6" customHeight="1">
      <c r="A1763" s="332"/>
      <c r="B1763" s="332"/>
      <c r="C1763" s="332"/>
      <c r="D1763" s="332"/>
      <c r="E1763" s="332"/>
      <c r="F1763" s="332"/>
      <c r="G1763" s="332"/>
      <c r="H1763" s="332"/>
      <c r="I1763" s="332"/>
      <c r="J1763" s="332"/>
      <c r="K1763" s="332"/>
      <c r="L1763" s="9"/>
      <c r="M1763" s="9"/>
      <c r="N1763" s="10"/>
      <c r="O1763" s="10"/>
      <c r="P1763" s="10"/>
      <c r="Q1763" s="10"/>
      <c r="R1763" s="10"/>
      <c r="S1763" s="10"/>
      <c r="T1763" s="10"/>
      <c r="U1763" s="10"/>
      <c r="V1763" s="10"/>
      <c r="W1763" s="10"/>
      <c r="X1763" s="10"/>
      <c r="Y1763" s="10"/>
      <c r="Z1763" s="10"/>
      <c r="AA1763" s="29"/>
      <c r="AB1763" s="35"/>
      <c r="AC1763" s="10"/>
      <c r="AD1763" s="10"/>
      <c r="AE1763" s="10"/>
      <c r="AG1763" s="312"/>
      <c r="AH1763" s="313"/>
    </row>
    <row r="1764" spans="1:34" ht="6" customHeight="1">
      <c r="A1764" s="332"/>
      <c r="B1764" s="332"/>
      <c r="C1764" s="332"/>
      <c r="D1764" s="332"/>
      <c r="E1764" s="332"/>
      <c r="F1764" s="332"/>
      <c r="G1764" s="332"/>
      <c r="H1764" s="332"/>
      <c r="I1764" s="332"/>
      <c r="J1764" s="332"/>
      <c r="K1764" s="332"/>
      <c r="L1764" s="290" t="s">
        <v>17</v>
      </c>
      <c r="M1764" s="287" t="str">
        <f>IF(入力シート❶!$B$4="","入力シート❶に入力",入力シート❶!$B$4)</f>
        <v>入力シート❶に入力</v>
      </c>
      <c r="N1764" s="287"/>
      <c r="O1764" s="287"/>
      <c r="P1764" s="287"/>
      <c r="Q1764" s="288" t="s">
        <v>20</v>
      </c>
      <c r="R1764" s="2"/>
      <c r="S1764" s="2"/>
      <c r="T1764" s="289" t="s">
        <v>40</v>
      </c>
      <c r="U1764" s="289"/>
      <c r="V1764" s="289"/>
      <c r="W1764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764" s="316"/>
      <c r="Y1764" s="316"/>
      <c r="Z1764" s="316"/>
      <c r="AA1764" s="316"/>
      <c r="AB1764" s="316"/>
      <c r="AC1764" s="316"/>
      <c r="AD1764" s="3"/>
      <c r="AE1764" s="3"/>
      <c r="AG1764" s="312"/>
      <c r="AH1764" s="313"/>
    </row>
    <row r="1765" spans="1:34" ht="6" customHeight="1">
      <c r="A1765" s="332"/>
      <c r="B1765" s="332"/>
      <c r="C1765" s="332"/>
      <c r="D1765" s="332"/>
      <c r="E1765" s="332"/>
      <c r="F1765" s="332"/>
      <c r="G1765" s="332"/>
      <c r="H1765" s="332"/>
      <c r="I1765" s="332"/>
      <c r="J1765" s="332"/>
      <c r="K1765" s="332"/>
      <c r="L1765" s="290"/>
      <c r="M1765" s="287"/>
      <c r="N1765" s="287"/>
      <c r="O1765" s="287"/>
      <c r="P1765" s="287"/>
      <c r="Q1765" s="288"/>
      <c r="R1765" s="2"/>
      <c r="S1765" s="2"/>
      <c r="T1765" s="289"/>
      <c r="U1765" s="289"/>
      <c r="V1765" s="289"/>
      <c r="W1765" s="316"/>
      <c r="X1765" s="316"/>
      <c r="Y1765" s="316"/>
      <c r="Z1765" s="316"/>
      <c r="AA1765" s="316"/>
      <c r="AB1765" s="316"/>
      <c r="AC1765" s="316"/>
      <c r="AD1765" s="3"/>
      <c r="AE1765" s="3"/>
      <c r="AG1765" s="312"/>
      <c r="AH1765" s="313"/>
    </row>
    <row r="1766" spans="1:34" ht="6" customHeight="1">
      <c r="A1766" s="332"/>
      <c r="B1766" s="332"/>
      <c r="C1766" s="332"/>
      <c r="D1766" s="332"/>
      <c r="E1766" s="332"/>
      <c r="F1766" s="332"/>
      <c r="G1766" s="332"/>
      <c r="H1766" s="332"/>
      <c r="I1766" s="332"/>
      <c r="J1766" s="332"/>
      <c r="K1766" s="332"/>
      <c r="L1766" s="290"/>
      <c r="M1766" s="287"/>
      <c r="N1766" s="287"/>
      <c r="O1766" s="287"/>
      <c r="P1766" s="287"/>
      <c r="Q1766" s="288"/>
      <c r="R1766" s="2"/>
      <c r="S1766" s="2"/>
      <c r="T1766" s="289"/>
      <c r="U1766" s="289"/>
      <c r="V1766" s="289"/>
      <c r="W1766" s="316"/>
      <c r="X1766" s="316"/>
      <c r="Y1766" s="316"/>
      <c r="Z1766" s="316"/>
      <c r="AA1766" s="316"/>
      <c r="AB1766" s="316"/>
      <c r="AC1766" s="316"/>
      <c r="AD1766" s="3"/>
      <c r="AE1766" s="3"/>
      <c r="AG1766" s="312"/>
      <c r="AH1766" s="313"/>
    </row>
    <row r="1767" spans="1:34" ht="6" customHeight="1" thickBot="1">
      <c r="A1767" s="332"/>
      <c r="B1767" s="332"/>
      <c r="C1767" s="332"/>
      <c r="D1767" s="332"/>
      <c r="E1767" s="332"/>
      <c r="F1767" s="332"/>
      <c r="G1767" s="332"/>
      <c r="H1767" s="332"/>
      <c r="I1767" s="332"/>
      <c r="J1767" s="332"/>
      <c r="K1767" s="332"/>
      <c r="L1767" s="290"/>
      <c r="M1767" s="287"/>
      <c r="N1767" s="287"/>
      <c r="O1767" s="287"/>
      <c r="P1767" s="287"/>
      <c r="Q1767" s="288"/>
      <c r="R1767" s="2"/>
      <c r="S1767" s="2"/>
      <c r="T1767" s="289"/>
      <c r="U1767" s="289"/>
      <c r="V1767" s="289"/>
      <c r="W1767" s="316"/>
      <c r="X1767" s="316"/>
      <c r="Y1767" s="316"/>
      <c r="Z1767" s="316"/>
      <c r="AA1767" s="316"/>
      <c r="AB1767" s="316"/>
      <c r="AC1767" s="316"/>
      <c r="AD1767" s="3"/>
      <c r="AE1767" s="3"/>
      <c r="AG1767" s="314"/>
      <c r="AH1767" s="315"/>
    </row>
    <row r="1768" spans="1:34" ht="6" customHeight="1">
      <c r="A1768" s="199" t="s">
        <v>117</v>
      </c>
      <c r="B1768" s="199"/>
      <c r="C1768" s="199"/>
      <c r="D1768" s="199"/>
      <c r="E1768" s="199"/>
      <c r="F1768" s="199"/>
      <c r="G1768" s="199"/>
      <c r="H1768" s="199"/>
      <c r="I1768" s="199"/>
      <c r="J1768" s="199"/>
      <c r="K1768" s="199"/>
      <c r="L1768" s="199"/>
      <c r="M1768" s="199"/>
      <c r="N1768" s="199"/>
      <c r="O1768" s="199"/>
      <c r="P1768" s="199"/>
      <c r="Q1768" s="199"/>
      <c r="R1768" s="199"/>
      <c r="S1768" s="201" t="s">
        <v>24</v>
      </c>
      <c r="T1768" s="201"/>
      <c r="U1768" s="201"/>
      <c r="V1768" s="201"/>
      <c r="W1768" s="201"/>
      <c r="X1768" s="201"/>
      <c r="Y1768" s="201"/>
      <c r="Z1768" s="201"/>
      <c r="AA1768" s="30"/>
      <c r="AB1768" s="33"/>
      <c r="AC1768" s="79" t="s">
        <v>22</v>
      </c>
      <c r="AD1768" s="79"/>
      <c r="AE1768" s="79"/>
      <c r="AF1768" s="160" t="s">
        <v>23</v>
      </c>
      <c r="AG1768" s="160"/>
      <c r="AH1768" s="160"/>
    </row>
    <row r="1769" spans="1:34" ht="6" customHeight="1">
      <c r="A1769" s="199"/>
      <c r="B1769" s="199"/>
      <c r="C1769" s="199"/>
      <c r="D1769" s="199"/>
      <c r="E1769" s="199"/>
      <c r="F1769" s="199"/>
      <c r="G1769" s="199"/>
      <c r="H1769" s="199"/>
      <c r="I1769" s="199"/>
      <c r="J1769" s="199"/>
      <c r="K1769" s="199"/>
      <c r="L1769" s="199"/>
      <c r="M1769" s="199"/>
      <c r="N1769" s="199"/>
      <c r="O1769" s="199"/>
      <c r="P1769" s="199"/>
      <c r="Q1769" s="199"/>
      <c r="R1769" s="199"/>
      <c r="S1769" s="201"/>
      <c r="T1769" s="201"/>
      <c r="U1769" s="201"/>
      <c r="V1769" s="201"/>
      <c r="W1769" s="201"/>
      <c r="X1769" s="201"/>
      <c r="Y1769" s="201"/>
      <c r="Z1769" s="201"/>
      <c r="AA1769" s="30"/>
      <c r="AB1769" s="33"/>
      <c r="AC1769" s="79"/>
      <c r="AD1769" s="79"/>
      <c r="AE1769" s="79"/>
      <c r="AF1769" s="160"/>
      <c r="AG1769" s="160"/>
      <c r="AH1769" s="160"/>
    </row>
    <row r="1770" spans="1:34" ht="6" customHeight="1" thickBot="1">
      <c r="A1770" s="200"/>
      <c r="B1770" s="200"/>
      <c r="C1770" s="200"/>
      <c r="D1770" s="200"/>
      <c r="E1770" s="200"/>
      <c r="F1770" s="200"/>
      <c r="G1770" s="200"/>
      <c r="H1770" s="200"/>
      <c r="I1770" s="200"/>
      <c r="J1770" s="200"/>
      <c r="K1770" s="200"/>
      <c r="L1770" s="200"/>
      <c r="M1770" s="200"/>
      <c r="N1770" s="200"/>
      <c r="O1770" s="200"/>
      <c r="P1770" s="200"/>
      <c r="Q1770" s="200"/>
      <c r="R1770" s="200"/>
      <c r="S1770" s="202"/>
      <c r="T1770" s="202"/>
      <c r="U1770" s="202"/>
      <c r="V1770" s="202"/>
      <c r="W1770" s="202"/>
      <c r="X1770" s="202"/>
      <c r="Y1770" s="202"/>
      <c r="Z1770" s="202"/>
      <c r="AA1770" s="31"/>
      <c r="AB1770" s="34"/>
      <c r="AC1770" s="80"/>
      <c r="AD1770" s="80"/>
      <c r="AE1770" s="80"/>
      <c r="AF1770" s="161"/>
      <c r="AG1770" s="161"/>
      <c r="AH1770" s="161"/>
    </row>
    <row r="1771" spans="1:34" ht="6" customHeight="1" thickBot="1">
      <c r="A1771" s="203"/>
      <c r="B1771" s="98" t="s">
        <v>57</v>
      </c>
      <c r="C1771" s="99"/>
      <c r="D1771" s="100"/>
      <c r="E1771" s="204" t="s">
        <v>58</v>
      </c>
      <c r="F1771" s="92"/>
      <c r="G1771" s="92"/>
      <c r="H1771" s="205"/>
      <c r="I1771" s="98" t="s">
        <v>59</v>
      </c>
      <c r="J1771" s="99"/>
      <c r="K1771" s="100"/>
      <c r="L1771" s="98" t="s">
        <v>60</v>
      </c>
      <c r="M1771" s="207"/>
      <c r="N1771" s="207"/>
      <c r="O1771" s="189"/>
      <c r="P1771" s="149" t="s">
        <v>61</v>
      </c>
      <c r="Q1771" s="150"/>
      <c r="R1771" s="150"/>
      <c r="S1771" s="150"/>
      <c r="T1771" s="150"/>
      <c r="U1771" s="150"/>
      <c r="V1771" s="98" t="s">
        <v>62</v>
      </c>
      <c r="W1771" s="189"/>
      <c r="X1771" s="98" t="s">
        <v>63</v>
      </c>
      <c r="Y1771" s="99"/>
      <c r="Z1771" s="99"/>
      <c r="AA1771" s="99"/>
      <c r="AB1771" s="99"/>
      <c r="AC1771" s="100"/>
      <c r="AD1771" s="98" t="s">
        <v>89</v>
      </c>
      <c r="AE1771" s="99"/>
      <c r="AF1771" s="99"/>
      <c r="AG1771" s="100"/>
      <c r="AH1771" s="169"/>
    </row>
    <row r="1772" spans="1:34" ht="6" customHeight="1" thickBot="1">
      <c r="A1772" s="203"/>
      <c r="B1772" s="101"/>
      <c r="C1772" s="102"/>
      <c r="D1772" s="103"/>
      <c r="E1772" s="89"/>
      <c r="F1772" s="71"/>
      <c r="G1772" s="71"/>
      <c r="H1772" s="206"/>
      <c r="I1772" s="101"/>
      <c r="J1772" s="102"/>
      <c r="K1772" s="103"/>
      <c r="L1772" s="190"/>
      <c r="M1772" s="208"/>
      <c r="N1772" s="208"/>
      <c r="O1772" s="191"/>
      <c r="P1772" s="151"/>
      <c r="Q1772" s="151"/>
      <c r="R1772" s="151"/>
      <c r="S1772" s="151"/>
      <c r="T1772" s="151"/>
      <c r="U1772" s="151"/>
      <c r="V1772" s="190"/>
      <c r="W1772" s="191"/>
      <c r="X1772" s="101"/>
      <c r="Y1772" s="102"/>
      <c r="Z1772" s="102"/>
      <c r="AA1772" s="102"/>
      <c r="AB1772" s="102"/>
      <c r="AC1772" s="103"/>
      <c r="AD1772" s="101"/>
      <c r="AE1772" s="102"/>
      <c r="AF1772" s="102"/>
      <c r="AG1772" s="103"/>
      <c r="AH1772" s="170"/>
    </row>
    <row r="1773" spans="1:34" ht="6" customHeight="1" thickBot="1">
      <c r="A1773" s="203"/>
      <c r="B1773" s="101"/>
      <c r="C1773" s="102"/>
      <c r="D1773" s="103"/>
      <c r="E1773" s="89"/>
      <c r="F1773" s="71"/>
      <c r="G1773" s="71"/>
      <c r="H1773" s="206"/>
      <c r="I1773" s="101"/>
      <c r="J1773" s="102"/>
      <c r="K1773" s="103"/>
      <c r="L1773" s="190"/>
      <c r="M1773" s="208"/>
      <c r="N1773" s="208"/>
      <c r="O1773" s="191"/>
      <c r="P1773" s="152"/>
      <c r="Q1773" s="152"/>
      <c r="R1773" s="152"/>
      <c r="S1773" s="152"/>
      <c r="T1773" s="152"/>
      <c r="U1773" s="152"/>
      <c r="V1773" s="190"/>
      <c r="W1773" s="191"/>
      <c r="X1773" s="101"/>
      <c r="Y1773" s="102"/>
      <c r="Z1773" s="102"/>
      <c r="AA1773" s="102"/>
      <c r="AB1773" s="102"/>
      <c r="AC1773" s="103"/>
      <c r="AD1773" s="101"/>
      <c r="AE1773" s="102"/>
      <c r="AF1773" s="102"/>
      <c r="AG1773" s="103"/>
      <c r="AH1773" s="170"/>
    </row>
    <row r="1774" spans="1:34" ht="6" customHeight="1" thickBot="1">
      <c r="A1774" s="203"/>
      <c r="B1774" s="101"/>
      <c r="C1774" s="102"/>
      <c r="D1774" s="103"/>
      <c r="E1774" s="89"/>
      <c r="F1774" s="71"/>
      <c r="G1774" s="71"/>
      <c r="H1774" s="206"/>
      <c r="I1774" s="101"/>
      <c r="J1774" s="102"/>
      <c r="K1774" s="103"/>
      <c r="L1774" s="190"/>
      <c r="M1774" s="208"/>
      <c r="N1774" s="208"/>
      <c r="O1774" s="191"/>
      <c r="P1774" s="152"/>
      <c r="Q1774" s="152"/>
      <c r="R1774" s="152"/>
      <c r="S1774" s="152"/>
      <c r="T1774" s="152"/>
      <c r="U1774" s="152"/>
      <c r="V1774" s="190"/>
      <c r="W1774" s="191"/>
      <c r="X1774" s="101"/>
      <c r="Y1774" s="102"/>
      <c r="Z1774" s="102"/>
      <c r="AA1774" s="102"/>
      <c r="AB1774" s="102"/>
      <c r="AC1774" s="103"/>
      <c r="AD1774" s="101"/>
      <c r="AE1774" s="102"/>
      <c r="AF1774" s="102"/>
      <c r="AG1774" s="103"/>
      <c r="AH1774" s="170"/>
    </row>
    <row r="1775" spans="1:34" ht="6" customHeight="1" thickBot="1">
      <c r="A1775" s="203"/>
      <c r="B1775" s="101"/>
      <c r="C1775" s="102"/>
      <c r="D1775" s="103"/>
      <c r="E1775" s="89"/>
      <c r="F1775" s="71"/>
      <c r="G1775" s="71"/>
      <c r="H1775" s="206"/>
      <c r="I1775" s="101"/>
      <c r="J1775" s="102"/>
      <c r="K1775" s="103"/>
      <c r="L1775" s="190"/>
      <c r="M1775" s="208"/>
      <c r="N1775" s="208"/>
      <c r="O1775" s="191"/>
      <c r="P1775" s="152"/>
      <c r="Q1775" s="152"/>
      <c r="R1775" s="152"/>
      <c r="S1775" s="152"/>
      <c r="T1775" s="152"/>
      <c r="U1775" s="152"/>
      <c r="V1775" s="190"/>
      <c r="W1775" s="191"/>
      <c r="X1775" s="101"/>
      <c r="Y1775" s="102"/>
      <c r="Z1775" s="102"/>
      <c r="AA1775" s="102"/>
      <c r="AB1775" s="102"/>
      <c r="AC1775" s="103"/>
      <c r="AD1775" s="101"/>
      <c r="AE1775" s="102"/>
      <c r="AF1775" s="102"/>
      <c r="AG1775" s="103"/>
      <c r="AH1775" s="170"/>
    </row>
    <row r="1776" spans="1:34" ht="6" customHeight="1" thickBot="1">
      <c r="A1776" s="203"/>
      <c r="B1776" s="101"/>
      <c r="C1776" s="102"/>
      <c r="D1776" s="103"/>
      <c r="E1776" s="178" t="s">
        <v>21</v>
      </c>
      <c r="F1776" s="179"/>
      <c r="G1776" s="180"/>
      <c r="H1776" s="175" t="s">
        <v>107</v>
      </c>
      <c r="I1776" s="101"/>
      <c r="J1776" s="102"/>
      <c r="K1776" s="103"/>
      <c r="L1776" s="190"/>
      <c r="M1776" s="208"/>
      <c r="N1776" s="208"/>
      <c r="O1776" s="191"/>
      <c r="P1776" s="152"/>
      <c r="Q1776" s="152"/>
      <c r="R1776" s="152"/>
      <c r="S1776" s="152"/>
      <c r="T1776" s="152"/>
      <c r="U1776" s="152"/>
      <c r="V1776" s="190"/>
      <c r="W1776" s="191"/>
      <c r="X1776" s="101"/>
      <c r="Y1776" s="102"/>
      <c r="Z1776" s="102"/>
      <c r="AA1776" s="102"/>
      <c r="AB1776" s="102"/>
      <c r="AC1776" s="103"/>
      <c r="AD1776" s="101"/>
      <c r="AE1776" s="102"/>
      <c r="AF1776" s="102"/>
      <c r="AG1776" s="103"/>
      <c r="AH1776" s="170"/>
    </row>
    <row r="1777" spans="1:34" ht="6" customHeight="1" thickBot="1">
      <c r="A1777" s="203"/>
      <c r="B1777" s="101"/>
      <c r="C1777" s="102"/>
      <c r="D1777" s="103"/>
      <c r="E1777" s="181"/>
      <c r="F1777" s="182"/>
      <c r="G1777" s="183"/>
      <c r="H1777" s="176"/>
      <c r="I1777" s="101"/>
      <c r="J1777" s="102"/>
      <c r="K1777" s="103"/>
      <c r="L1777" s="190"/>
      <c r="M1777" s="208"/>
      <c r="N1777" s="208"/>
      <c r="O1777" s="191"/>
      <c r="P1777" s="152"/>
      <c r="Q1777" s="152"/>
      <c r="R1777" s="152"/>
      <c r="S1777" s="152"/>
      <c r="T1777" s="152"/>
      <c r="U1777" s="152"/>
      <c r="V1777" s="190"/>
      <c r="W1777" s="191"/>
      <c r="X1777" s="101"/>
      <c r="Y1777" s="102"/>
      <c r="Z1777" s="102"/>
      <c r="AA1777" s="102"/>
      <c r="AB1777" s="102"/>
      <c r="AC1777" s="103"/>
      <c r="AD1777" s="101"/>
      <c r="AE1777" s="102"/>
      <c r="AF1777" s="102"/>
      <c r="AG1777" s="103"/>
      <c r="AH1777" s="170"/>
    </row>
    <row r="1778" spans="1:34" ht="6" customHeight="1" thickBot="1">
      <c r="A1778" s="203"/>
      <c r="B1778" s="104"/>
      <c r="C1778" s="105"/>
      <c r="D1778" s="106"/>
      <c r="E1778" s="184"/>
      <c r="F1778" s="185"/>
      <c r="G1778" s="186"/>
      <c r="H1778" s="177"/>
      <c r="I1778" s="104"/>
      <c r="J1778" s="105"/>
      <c r="K1778" s="106"/>
      <c r="L1778" s="209"/>
      <c r="M1778" s="210"/>
      <c r="N1778" s="210"/>
      <c r="O1778" s="211"/>
      <c r="P1778" s="152"/>
      <c r="Q1778" s="152"/>
      <c r="R1778" s="152"/>
      <c r="S1778" s="152"/>
      <c r="T1778" s="152"/>
      <c r="U1778" s="152"/>
      <c r="V1778" s="190"/>
      <c r="W1778" s="191"/>
      <c r="X1778" s="104"/>
      <c r="Y1778" s="105"/>
      <c r="Z1778" s="105"/>
      <c r="AA1778" s="105"/>
      <c r="AB1778" s="105"/>
      <c r="AC1778" s="106"/>
      <c r="AD1778" s="104"/>
      <c r="AE1778" s="105"/>
      <c r="AF1778" s="105"/>
      <c r="AG1778" s="106"/>
      <c r="AH1778" s="171"/>
    </row>
    <row r="1779" spans="1:34" ht="6" customHeight="1" thickBot="1">
      <c r="A1779" s="192" t="s">
        <v>41</v>
      </c>
      <c r="B1779" s="323" t="s">
        <v>102</v>
      </c>
      <c r="C1779" s="326" t="s">
        <v>65</v>
      </c>
      <c r="D1779" s="329" t="s">
        <v>65</v>
      </c>
      <c r="E1779" s="193" t="s">
        <v>108</v>
      </c>
      <c r="F1779" s="196"/>
      <c r="G1779" s="196"/>
      <c r="H1779" s="213"/>
      <c r="I1779" s="323"/>
      <c r="J1779" s="326" t="s">
        <v>64</v>
      </c>
      <c r="K1779" s="329" t="s">
        <v>65</v>
      </c>
      <c r="L1779" s="216" t="s">
        <v>13</v>
      </c>
      <c r="M1779" s="217"/>
      <c r="N1779" s="222" t="s">
        <v>56</v>
      </c>
      <c r="O1779" s="225"/>
      <c r="P1779" s="109" t="s">
        <v>0</v>
      </c>
      <c r="Q1779" s="109" t="s">
        <v>1</v>
      </c>
      <c r="R1779" s="109" t="s">
        <v>2</v>
      </c>
      <c r="S1779" s="109" t="s">
        <v>3</v>
      </c>
      <c r="T1779" s="109" t="s">
        <v>6</v>
      </c>
      <c r="U1779" s="109" t="s">
        <v>7</v>
      </c>
      <c r="V1779" s="130" t="s">
        <v>8</v>
      </c>
      <c r="W1779" s="133">
        <v>1</v>
      </c>
      <c r="X1779" s="91" t="s">
        <v>78</v>
      </c>
      <c r="Y1779" s="92"/>
      <c r="Z1779" s="92"/>
      <c r="AA1779" s="93"/>
      <c r="AB1779" s="36"/>
      <c r="AC1779" s="205" t="s">
        <v>85</v>
      </c>
      <c r="AD1779" s="317" t="s">
        <v>88</v>
      </c>
      <c r="AE1779" s="317"/>
      <c r="AF1779" s="317"/>
      <c r="AG1779" s="318"/>
      <c r="AH1779" s="162" t="s">
        <v>15</v>
      </c>
    </row>
    <row r="1780" spans="1:34" ht="6" customHeight="1" thickBot="1">
      <c r="A1780" s="192"/>
      <c r="B1780" s="324"/>
      <c r="C1780" s="327"/>
      <c r="D1780" s="330"/>
      <c r="E1780" s="194"/>
      <c r="F1780" s="197"/>
      <c r="G1780" s="197"/>
      <c r="H1780" s="214"/>
      <c r="I1780" s="324"/>
      <c r="J1780" s="327"/>
      <c r="K1780" s="330"/>
      <c r="L1780" s="218"/>
      <c r="M1780" s="219"/>
      <c r="N1780" s="223"/>
      <c r="O1780" s="226"/>
      <c r="P1780" s="110"/>
      <c r="Q1780" s="110"/>
      <c r="R1780" s="110"/>
      <c r="S1780" s="110"/>
      <c r="T1780" s="110"/>
      <c r="U1780" s="110"/>
      <c r="V1780" s="131"/>
      <c r="W1780" s="134"/>
      <c r="X1780" s="89"/>
      <c r="Y1780" s="71"/>
      <c r="Z1780" s="71"/>
      <c r="AA1780" s="94"/>
      <c r="AB1780" s="37"/>
      <c r="AC1780" s="206"/>
      <c r="AD1780" s="319"/>
      <c r="AE1780" s="319"/>
      <c r="AF1780" s="319"/>
      <c r="AG1780" s="320"/>
      <c r="AH1780" s="163"/>
    </row>
    <row r="1781" spans="1:34" ht="6" customHeight="1" thickBot="1">
      <c r="A1781" s="192"/>
      <c r="B1781" s="324"/>
      <c r="C1781" s="327"/>
      <c r="D1781" s="330"/>
      <c r="E1781" s="194"/>
      <c r="F1781" s="197"/>
      <c r="G1781" s="197"/>
      <c r="H1781" s="214"/>
      <c r="I1781" s="324"/>
      <c r="J1781" s="327"/>
      <c r="K1781" s="330"/>
      <c r="L1781" s="218"/>
      <c r="M1781" s="219"/>
      <c r="N1781" s="223"/>
      <c r="O1781" s="226"/>
      <c r="P1781" s="116">
        <v>5</v>
      </c>
      <c r="Q1781" s="116">
        <v>4</v>
      </c>
      <c r="R1781" s="116">
        <v>4</v>
      </c>
      <c r="S1781" s="116">
        <v>4</v>
      </c>
      <c r="T1781" s="116">
        <v>4</v>
      </c>
      <c r="U1781" s="116">
        <v>21</v>
      </c>
      <c r="V1781" s="131"/>
      <c r="W1781" s="134"/>
      <c r="X1781" s="89"/>
      <c r="Y1781" s="71"/>
      <c r="Z1781" s="71"/>
      <c r="AA1781" s="94"/>
      <c r="AB1781" s="37"/>
      <c r="AC1781" s="206"/>
      <c r="AD1781" s="319"/>
      <c r="AE1781" s="319"/>
      <c r="AF1781" s="319"/>
      <c r="AG1781" s="320"/>
      <c r="AH1781" s="163"/>
    </row>
    <row r="1782" spans="1:34" ht="6" customHeight="1" thickBot="1">
      <c r="A1782" s="192"/>
      <c r="B1782" s="324"/>
      <c r="C1782" s="327"/>
      <c r="D1782" s="330"/>
      <c r="E1782" s="194"/>
      <c r="F1782" s="197"/>
      <c r="G1782" s="197"/>
      <c r="H1782" s="214"/>
      <c r="I1782" s="324"/>
      <c r="J1782" s="327"/>
      <c r="K1782" s="330"/>
      <c r="L1782" s="220"/>
      <c r="M1782" s="221"/>
      <c r="N1782" s="224"/>
      <c r="O1782" s="227"/>
      <c r="P1782" s="116"/>
      <c r="Q1782" s="116"/>
      <c r="R1782" s="116"/>
      <c r="S1782" s="116"/>
      <c r="T1782" s="116"/>
      <c r="U1782" s="116"/>
      <c r="V1782" s="132"/>
      <c r="W1782" s="135"/>
      <c r="X1782" s="89"/>
      <c r="Y1782" s="71"/>
      <c r="Z1782" s="71"/>
      <c r="AA1782" s="94"/>
      <c r="AB1782" s="37"/>
      <c r="AC1782" s="206"/>
      <c r="AD1782" s="319"/>
      <c r="AE1782" s="319"/>
      <c r="AF1782" s="319"/>
      <c r="AG1782" s="320"/>
      <c r="AH1782" s="163"/>
    </row>
    <row r="1783" spans="1:34" ht="6" customHeight="1" thickBot="1">
      <c r="A1783" s="192"/>
      <c r="B1783" s="324"/>
      <c r="C1783" s="327"/>
      <c r="D1783" s="330"/>
      <c r="E1783" s="194"/>
      <c r="F1783" s="197"/>
      <c r="G1783" s="197"/>
      <c r="H1783" s="214"/>
      <c r="I1783" s="324"/>
      <c r="J1783" s="327"/>
      <c r="K1783" s="330"/>
      <c r="L1783" s="238" t="s">
        <v>14</v>
      </c>
      <c r="M1783" s="239"/>
      <c r="N1783" s="239"/>
      <c r="O1783" s="240"/>
      <c r="P1783" s="116"/>
      <c r="Q1783" s="116"/>
      <c r="R1783" s="116"/>
      <c r="S1783" s="116"/>
      <c r="T1783" s="116"/>
      <c r="U1783" s="116"/>
      <c r="V1783" s="247" t="s">
        <v>9</v>
      </c>
      <c r="W1783" s="155">
        <v>0</v>
      </c>
      <c r="X1783" s="89"/>
      <c r="Y1783" s="71"/>
      <c r="Z1783" s="71"/>
      <c r="AA1783" s="94"/>
      <c r="AB1783" s="37"/>
      <c r="AC1783" s="206"/>
      <c r="AD1783" s="319"/>
      <c r="AE1783" s="319"/>
      <c r="AF1783" s="319"/>
      <c r="AG1783" s="320"/>
      <c r="AH1783" s="172" t="s">
        <v>15</v>
      </c>
    </row>
    <row r="1784" spans="1:34" ht="6" customHeight="1" thickBot="1">
      <c r="A1784" s="192"/>
      <c r="B1784" s="324"/>
      <c r="C1784" s="327"/>
      <c r="D1784" s="330"/>
      <c r="E1784" s="194"/>
      <c r="F1784" s="197"/>
      <c r="G1784" s="197"/>
      <c r="H1784" s="214"/>
      <c r="I1784" s="324"/>
      <c r="J1784" s="327"/>
      <c r="K1784" s="330"/>
      <c r="L1784" s="241"/>
      <c r="M1784" s="242"/>
      <c r="N1784" s="242"/>
      <c r="O1784" s="243"/>
      <c r="P1784" s="117"/>
      <c r="Q1784" s="117"/>
      <c r="R1784" s="117"/>
      <c r="S1784" s="117"/>
      <c r="T1784" s="117"/>
      <c r="U1784" s="117"/>
      <c r="V1784" s="131"/>
      <c r="W1784" s="134"/>
      <c r="X1784" s="89"/>
      <c r="Y1784" s="71"/>
      <c r="Z1784" s="71"/>
      <c r="AA1784" s="95"/>
      <c r="AB1784" s="38"/>
      <c r="AC1784" s="206"/>
      <c r="AD1784" s="319"/>
      <c r="AE1784" s="319"/>
      <c r="AF1784" s="319"/>
      <c r="AG1784" s="320"/>
      <c r="AH1784" s="173"/>
    </row>
    <row r="1785" spans="1:34" ht="6" customHeight="1" thickBot="1">
      <c r="A1785" s="192"/>
      <c r="B1785" s="324"/>
      <c r="C1785" s="327"/>
      <c r="D1785" s="330"/>
      <c r="E1785" s="194"/>
      <c r="F1785" s="197"/>
      <c r="G1785" s="197"/>
      <c r="H1785" s="214"/>
      <c r="I1785" s="324"/>
      <c r="J1785" s="327"/>
      <c r="K1785" s="330"/>
      <c r="L1785" s="241"/>
      <c r="M1785" s="242"/>
      <c r="N1785" s="242"/>
      <c r="O1785" s="243"/>
      <c r="P1785" s="231" t="s">
        <v>4</v>
      </c>
      <c r="Q1785" s="231" t="s">
        <v>5</v>
      </c>
      <c r="R1785" s="231" t="s">
        <v>11</v>
      </c>
      <c r="S1785" s="231" t="s">
        <v>12</v>
      </c>
      <c r="T1785" s="232" t="s">
        <v>15</v>
      </c>
      <c r="U1785" s="233"/>
      <c r="V1785" s="131"/>
      <c r="W1785" s="134"/>
      <c r="X1785" s="89" t="s">
        <v>86</v>
      </c>
      <c r="Y1785" s="71"/>
      <c r="Z1785" s="71"/>
      <c r="AA1785" s="96"/>
      <c r="AB1785" s="42"/>
      <c r="AC1785" s="73"/>
      <c r="AD1785" s="319"/>
      <c r="AE1785" s="319"/>
      <c r="AF1785" s="319"/>
      <c r="AG1785" s="320"/>
      <c r="AH1785" s="173"/>
    </row>
    <row r="1786" spans="1:34" ht="6" customHeight="1" thickBot="1">
      <c r="A1786" s="192"/>
      <c r="B1786" s="324"/>
      <c r="C1786" s="327"/>
      <c r="D1786" s="330"/>
      <c r="E1786" s="194"/>
      <c r="F1786" s="197"/>
      <c r="G1786" s="197"/>
      <c r="H1786" s="214"/>
      <c r="I1786" s="324"/>
      <c r="J1786" s="327"/>
      <c r="K1786" s="330"/>
      <c r="L1786" s="241"/>
      <c r="M1786" s="242"/>
      <c r="N1786" s="242"/>
      <c r="O1786" s="243"/>
      <c r="P1786" s="110"/>
      <c r="Q1786" s="110"/>
      <c r="R1786" s="110"/>
      <c r="S1786" s="110"/>
      <c r="T1786" s="234"/>
      <c r="U1786" s="235"/>
      <c r="V1786" s="248"/>
      <c r="W1786" s="156"/>
      <c r="X1786" s="89"/>
      <c r="Y1786" s="71"/>
      <c r="Z1786" s="71"/>
      <c r="AA1786" s="94"/>
      <c r="AB1786" s="37"/>
      <c r="AC1786" s="73"/>
      <c r="AD1786" s="319"/>
      <c r="AE1786" s="319"/>
      <c r="AF1786" s="319"/>
      <c r="AG1786" s="320"/>
      <c r="AH1786" s="230"/>
    </row>
    <row r="1787" spans="1:34" ht="6" customHeight="1" thickBot="1">
      <c r="A1787" s="192"/>
      <c r="B1787" s="324"/>
      <c r="C1787" s="327"/>
      <c r="D1787" s="330"/>
      <c r="E1787" s="194"/>
      <c r="F1787" s="197"/>
      <c r="G1787" s="197"/>
      <c r="H1787" s="214"/>
      <c r="I1787" s="324"/>
      <c r="J1787" s="327"/>
      <c r="K1787" s="330"/>
      <c r="L1787" s="241"/>
      <c r="M1787" s="242"/>
      <c r="N1787" s="242"/>
      <c r="O1787" s="243"/>
      <c r="P1787" s="116">
        <v>4</v>
      </c>
      <c r="Q1787" s="116">
        <v>5</v>
      </c>
      <c r="R1787" s="116">
        <v>4</v>
      </c>
      <c r="S1787" s="116">
        <v>5</v>
      </c>
      <c r="T1787" s="234"/>
      <c r="U1787" s="235"/>
      <c r="V1787" s="228" t="s">
        <v>10</v>
      </c>
      <c r="W1787" s="157">
        <v>2</v>
      </c>
      <c r="X1787" s="89"/>
      <c r="Y1787" s="71"/>
      <c r="Z1787" s="71"/>
      <c r="AA1787" s="94"/>
      <c r="AB1787" s="37"/>
      <c r="AC1787" s="73"/>
      <c r="AD1787" s="319"/>
      <c r="AE1787" s="319"/>
      <c r="AF1787" s="319"/>
      <c r="AG1787" s="320"/>
      <c r="AH1787" s="172" t="s">
        <v>15</v>
      </c>
    </row>
    <row r="1788" spans="1:34" ht="6" customHeight="1" thickBot="1">
      <c r="A1788" s="192"/>
      <c r="B1788" s="324"/>
      <c r="C1788" s="327"/>
      <c r="D1788" s="330"/>
      <c r="E1788" s="194"/>
      <c r="F1788" s="197"/>
      <c r="G1788" s="197"/>
      <c r="H1788" s="214"/>
      <c r="I1788" s="324"/>
      <c r="J1788" s="327"/>
      <c r="K1788" s="330"/>
      <c r="L1788" s="241"/>
      <c r="M1788" s="242"/>
      <c r="N1788" s="242"/>
      <c r="O1788" s="243"/>
      <c r="P1788" s="116"/>
      <c r="Q1788" s="116"/>
      <c r="R1788" s="116"/>
      <c r="S1788" s="116"/>
      <c r="T1788" s="234"/>
      <c r="U1788" s="235"/>
      <c r="V1788" s="131"/>
      <c r="W1788" s="134"/>
      <c r="X1788" s="89"/>
      <c r="Y1788" s="71"/>
      <c r="Z1788" s="71"/>
      <c r="AA1788" s="94"/>
      <c r="AB1788" s="37"/>
      <c r="AC1788" s="73"/>
      <c r="AD1788" s="319"/>
      <c r="AE1788" s="319"/>
      <c r="AF1788" s="319"/>
      <c r="AG1788" s="320"/>
      <c r="AH1788" s="173"/>
    </row>
    <row r="1789" spans="1:34" ht="6" customHeight="1" thickBot="1">
      <c r="A1789" s="192"/>
      <c r="B1789" s="324"/>
      <c r="C1789" s="327"/>
      <c r="D1789" s="330"/>
      <c r="E1789" s="194"/>
      <c r="F1789" s="197"/>
      <c r="G1789" s="197"/>
      <c r="H1789" s="214"/>
      <c r="I1789" s="324"/>
      <c r="J1789" s="327"/>
      <c r="K1789" s="330"/>
      <c r="L1789" s="241"/>
      <c r="M1789" s="242"/>
      <c r="N1789" s="242"/>
      <c r="O1789" s="243"/>
      <c r="P1789" s="116"/>
      <c r="Q1789" s="116"/>
      <c r="R1789" s="116"/>
      <c r="S1789" s="116"/>
      <c r="T1789" s="234"/>
      <c r="U1789" s="235"/>
      <c r="V1789" s="131"/>
      <c r="W1789" s="134"/>
      <c r="X1789" s="89"/>
      <c r="Y1789" s="71"/>
      <c r="Z1789" s="71"/>
      <c r="AA1789" s="94"/>
      <c r="AB1789" s="37"/>
      <c r="AC1789" s="73"/>
      <c r="AD1789" s="319"/>
      <c r="AE1789" s="319"/>
      <c r="AF1789" s="319"/>
      <c r="AG1789" s="320"/>
      <c r="AH1789" s="173"/>
    </row>
    <row r="1790" spans="1:34" ht="6" customHeight="1" thickBot="1">
      <c r="A1790" s="192"/>
      <c r="B1790" s="325"/>
      <c r="C1790" s="328"/>
      <c r="D1790" s="331"/>
      <c r="E1790" s="195"/>
      <c r="F1790" s="198"/>
      <c r="G1790" s="198"/>
      <c r="H1790" s="215"/>
      <c r="I1790" s="325"/>
      <c r="J1790" s="328"/>
      <c r="K1790" s="331"/>
      <c r="L1790" s="244"/>
      <c r="M1790" s="245"/>
      <c r="N1790" s="245"/>
      <c r="O1790" s="246"/>
      <c r="P1790" s="212"/>
      <c r="Q1790" s="212"/>
      <c r="R1790" s="212"/>
      <c r="S1790" s="212"/>
      <c r="T1790" s="236"/>
      <c r="U1790" s="237"/>
      <c r="V1790" s="229"/>
      <c r="W1790" s="158"/>
      <c r="X1790" s="90"/>
      <c r="Y1790" s="72"/>
      <c r="Z1790" s="72"/>
      <c r="AA1790" s="97"/>
      <c r="AB1790" s="43"/>
      <c r="AC1790" s="74"/>
      <c r="AD1790" s="321"/>
      <c r="AE1790" s="321"/>
      <c r="AF1790" s="321"/>
      <c r="AG1790" s="322"/>
      <c r="AH1790" s="174"/>
    </row>
    <row r="1791" spans="1:34" ht="6" customHeight="1" thickBot="1">
      <c r="A1791" s="249">
        <v>96</v>
      </c>
      <c r="B1791" s="293" t="str">
        <f>IF(VLOOKUP(A1791,入力シート❷!A:B,2,FALSE)="ハイパーコース","ハイパー","")</f>
        <v/>
      </c>
      <c r="C1791" s="296" t="str">
        <f>IF(VLOOKUP(A1791,入力シート❷!A:B,2,FALSE)="アドバンストコース","アドバンスト","")</f>
        <v/>
      </c>
      <c r="D1791" s="299" t="str">
        <f>IF(VLOOKUP(A1791,入力シート❷!A:B,2,FALSE)="アグレッシブコース","アグレッシブ","")</f>
        <v/>
      </c>
      <c r="E1791" s="250" t="str">
        <f>IF(VLOOKUP(A1791,入力シート❷!A:C,3,FALSE)="A推薦(単願)","A推薦","")</f>
        <v/>
      </c>
      <c r="F1791" s="253" t="str">
        <f>IF(VLOOKUP(A1791,入力シート❷!A:C,3,FALSE)="B推薦(併願)","B推薦","")</f>
        <v/>
      </c>
      <c r="G1791" s="253" t="str">
        <f>IF(VLOOKUP(A1791,入力シート❷!A:C,3,FALSE)="C推薦(第一志望)","C推薦","")</f>
        <v/>
      </c>
      <c r="H1791" s="256" t="str">
        <f>IF(VLOOKUP(A1791,入力シート❷!A:C,3,FALSE)="併願優遇","併願優遇","")</f>
        <v/>
      </c>
      <c r="I1791" s="293" t="str">
        <f>IF(VLOOKUP(A1791,入力シート❷!A:D,4,FALSE)="学業特待Ⅰ","学業特待Ⅰ","")</f>
        <v/>
      </c>
      <c r="J1791" s="296" t="str">
        <f>IF(VLOOKUP(A1791,入力シート❷!A:D,4,FALSE)="学業特待Ⅱ","学業特待Ⅱ","")</f>
        <v/>
      </c>
      <c r="K1791" s="299" t="str">
        <f>IF(VLOOKUP(A1791,入力シート❷!A:D,4,FALSE)="学業特待Ⅲ","学業特待Ⅲ","")</f>
        <v/>
      </c>
      <c r="L1791" s="277" t="str">
        <f>IF(OR(VLOOKUP(A1791,入力シート❷!A:I,7,FALSE)="",VLOOKUP(A1791,入力シート❷!A:I,8,FALSE)=""),"入力シート❷に入力してください",VLOOKUP(A1791,入力シート❷!A:I,7,FALSE)&amp;"　"&amp;VLOOKUP(A1791,入力シート❷!A:I,8,FALSE))</f>
        <v>入力シート❷に入力してください</v>
      </c>
      <c r="M1791" s="278"/>
      <c r="N1791" s="268" t="str">
        <f>IF(VLOOKUP(A1791,入力シート❷!A:I,9,FALSE)="","",IF(VLOOKUP(A1791,入力シート❷!A:I,9,FALSE)="女","",VLOOKUP(A1791,入力シート❷!A:I,9,FALSE)))</f>
        <v/>
      </c>
      <c r="O1791" s="271" t="str">
        <f>IF(VLOOKUP(A1791,入力シート❷!A:I,9,FALSE)="","",IF(VLOOKUP(A1791,入力シート❷!A:I,9,FALSE)="男","",VLOOKUP(A1791,入力シート❷!A:I,9,FALSE)))</f>
        <v/>
      </c>
      <c r="P1791" s="159" t="s">
        <v>0</v>
      </c>
      <c r="Q1791" s="159" t="s">
        <v>1</v>
      </c>
      <c r="R1791" s="159" t="s">
        <v>2</v>
      </c>
      <c r="S1791" s="159" t="s">
        <v>3</v>
      </c>
      <c r="T1791" s="159" t="s">
        <v>6</v>
      </c>
      <c r="U1791" s="159" t="s">
        <v>7</v>
      </c>
      <c r="V1791" s="153" t="s">
        <v>8</v>
      </c>
      <c r="W1791" s="138" t="str">
        <f>IF(VLOOKUP(A1791,入力シート❷!A:U,19,FALSE)="","",VLOOKUP(A1791,入力シート❷!A:U,19,FALSE))</f>
        <v/>
      </c>
      <c r="X1791" s="87" t="str">
        <f>IF(VLOOKUP(A1791,入力シート❷!A:AF,22,FALSE)="","",VLOOKUP(A1791,入力シート❷!A:AF,22,FALSE))</f>
        <v/>
      </c>
      <c r="Y1791" s="66" t="str">
        <f>IF(VLOOKUP(A1791,入力シート❷!A:AF,23,FALSE)="","",VLOOKUP(A1791,入力シート❷!A:AF,23,FALSE))</f>
        <v/>
      </c>
      <c r="Z1791" s="66" t="str">
        <f>IF(VLOOKUP(A1791,入力シート❷!A:AF,24,FALSE)="","",VLOOKUP(A1791,入力シート❷!A:AF,24,FALSE))</f>
        <v/>
      </c>
      <c r="AA1791" s="66" t="str">
        <f>IF(VLOOKUP(A1791,入力シート❷!A:AF,25,FALSE)="","",VLOOKUP(A1791,入力シート❷!A:AF,25,FALSE))</f>
        <v/>
      </c>
      <c r="AB1791" s="66" t="str">
        <f>IF(VLOOKUP(A1791,入力シート❷!A:AF,26,FALSE)="","",VLOOKUP(A1791,入力シート❷!A:AF,26,FALSE))</f>
        <v/>
      </c>
      <c r="AC1791" s="77" t="str">
        <f>IF(VLOOKUP(A1791,入力シート❷!A:AF,27,FALSE)="","",VLOOKUP(A1791,入力シート❷!A:AF,27,FALSE))</f>
        <v/>
      </c>
      <c r="AD1791" s="81" t="str">
        <f>IF(VLOOKUP(A1791,入力シート❷!A:AG,33,FALSE)="","必要な場合、入力シート❷に入力してください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必要な場合、入力シート❷に入力してください",VLOOKUP(A1791,入力シート❷!A:AG,33,FALSE))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791" s="81"/>
      <c r="AF1791" s="81"/>
      <c r="AG1791" s="82"/>
      <c r="AH1791" s="164" t="s">
        <v>15</v>
      </c>
    </row>
    <row r="1792" spans="1:34" ht="6" customHeight="1" thickBot="1">
      <c r="A1792" s="249"/>
      <c r="B1792" s="294"/>
      <c r="C1792" s="297"/>
      <c r="D1792" s="300"/>
      <c r="E1792" s="251"/>
      <c r="F1792" s="254"/>
      <c r="G1792" s="254"/>
      <c r="H1792" s="257"/>
      <c r="I1792" s="294"/>
      <c r="J1792" s="297"/>
      <c r="K1792" s="300"/>
      <c r="L1792" s="279"/>
      <c r="M1792" s="280"/>
      <c r="N1792" s="269"/>
      <c r="O1792" s="272"/>
      <c r="P1792" s="115"/>
      <c r="Q1792" s="115"/>
      <c r="R1792" s="115"/>
      <c r="S1792" s="115"/>
      <c r="T1792" s="115"/>
      <c r="U1792" s="115"/>
      <c r="V1792" s="124"/>
      <c r="W1792" s="121"/>
      <c r="X1792" s="75"/>
      <c r="Y1792" s="67"/>
      <c r="Z1792" s="67"/>
      <c r="AA1792" s="67"/>
      <c r="AB1792" s="67"/>
      <c r="AC1792" s="78"/>
      <c r="AD1792" s="83"/>
      <c r="AE1792" s="83"/>
      <c r="AF1792" s="83"/>
      <c r="AG1792" s="84"/>
      <c r="AH1792" s="165"/>
    </row>
    <row r="1793" spans="1:34" ht="6" customHeight="1" thickBot="1">
      <c r="A1793" s="249"/>
      <c r="B1793" s="294"/>
      <c r="C1793" s="297"/>
      <c r="D1793" s="300"/>
      <c r="E1793" s="251"/>
      <c r="F1793" s="254"/>
      <c r="G1793" s="254"/>
      <c r="H1793" s="257"/>
      <c r="I1793" s="294"/>
      <c r="J1793" s="297"/>
      <c r="K1793" s="300"/>
      <c r="L1793" s="279"/>
      <c r="M1793" s="280"/>
      <c r="N1793" s="269"/>
      <c r="O1793" s="272"/>
      <c r="P1793" s="107" t="str">
        <f>IF(VLOOKUP(A1791,入力シート❷!A:U,10,FALSE)="","",VLOOKUP(A1791,入力シート❷!A:U,10,FALSE))</f>
        <v/>
      </c>
      <c r="Q1793" s="107" t="str">
        <f>IF(VLOOKUP(A1791,入力シート❷!A:U,11,FALSE)="","",VLOOKUP(A1791,入力シート❷!A:U,11,FALSE))</f>
        <v/>
      </c>
      <c r="R1793" s="107" t="str">
        <f>IF(VLOOKUP(A1791,入力シート❷!A:U,12,FALSE)="","",VLOOKUP(A1791,入力シート❷!A:U,12,FALSE))</f>
        <v/>
      </c>
      <c r="S1793" s="107" t="str">
        <f>IF(VLOOKUP(A1791,入力シート❷!A:U,13,FALSE)="","",VLOOKUP(A1791,入力シート❷!A:U,13,FALSE))</f>
        <v/>
      </c>
      <c r="T1793" s="107" t="str">
        <f>IF(VLOOKUP(A1791,入力シート❷!A:U,18,FALSE)="","",VLOOKUP(A1791,入力シート❷!A:U,18,FALSE))</f>
        <v/>
      </c>
      <c r="U1793" s="107" t="str">
        <f>IF(SUM(P1793:T1793)=0,"",SUM(P1793:T1793))</f>
        <v/>
      </c>
      <c r="V1793" s="124"/>
      <c r="W1793" s="121"/>
      <c r="X1793" s="75"/>
      <c r="Y1793" s="67"/>
      <c r="Z1793" s="67"/>
      <c r="AA1793" s="67"/>
      <c r="AB1793" s="67"/>
      <c r="AC1793" s="78"/>
      <c r="AD1793" s="83"/>
      <c r="AE1793" s="83"/>
      <c r="AF1793" s="83"/>
      <c r="AG1793" s="84"/>
      <c r="AH1793" s="165"/>
    </row>
    <row r="1794" spans="1:34" ht="6" customHeight="1" thickBot="1">
      <c r="A1794" s="249"/>
      <c r="B1794" s="294"/>
      <c r="C1794" s="297"/>
      <c r="D1794" s="300"/>
      <c r="E1794" s="251"/>
      <c r="F1794" s="254"/>
      <c r="G1794" s="254"/>
      <c r="H1794" s="257"/>
      <c r="I1794" s="294"/>
      <c r="J1794" s="297"/>
      <c r="K1794" s="300"/>
      <c r="L1794" s="281"/>
      <c r="M1794" s="282"/>
      <c r="N1794" s="270"/>
      <c r="O1794" s="273"/>
      <c r="P1794" s="107"/>
      <c r="Q1794" s="107"/>
      <c r="R1794" s="107"/>
      <c r="S1794" s="107"/>
      <c r="T1794" s="107"/>
      <c r="U1794" s="107"/>
      <c r="V1794" s="154"/>
      <c r="W1794" s="139"/>
      <c r="X1794" s="75"/>
      <c r="Y1794" s="67"/>
      <c r="Z1794" s="67"/>
      <c r="AA1794" s="67"/>
      <c r="AB1794" s="67"/>
      <c r="AC1794" s="78"/>
      <c r="AD1794" s="83"/>
      <c r="AE1794" s="83"/>
      <c r="AF1794" s="83"/>
      <c r="AG1794" s="84"/>
      <c r="AH1794" s="166"/>
    </row>
    <row r="1795" spans="1:34" ht="6" customHeight="1" thickBot="1">
      <c r="A1795" s="249"/>
      <c r="B1795" s="294"/>
      <c r="C1795" s="297"/>
      <c r="D1795" s="300"/>
      <c r="E1795" s="251"/>
      <c r="F1795" s="254"/>
      <c r="G1795" s="254"/>
      <c r="H1795" s="257"/>
      <c r="I1795" s="294"/>
      <c r="J1795" s="297"/>
      <c r="K1795" s="300"/>
      <c r="L1795" s="259" t="str">
        <f>IF(OR(VLOOKUP(A1791,入力シート❷!A:I,5,FALSE)="",VLOOKUP(A1791,入力シート❷!A:I,6,FALSE)=""),"入力シート❷に入力してください",VLOOKUP(A1791,入力シート❷!A:I,5,FALSE)&amp;"　"&amp;VLOOKUP(A1791,入力シート❷!A:I,6,FALSE))</f>
        <v>入力シート❷に入力してください</v>
      </c>
      <c r="M1795" s="260"/>
      <c r="N1795" s="260"/>
      <c r="O1795" s="261"/>
      <c r="P1795" s="107"/>
      <c r="Q1795" s="107"/>
      <c r="R1795" s="107"/>
      <c r="S1795" s="107"/>
      <c r="T1795" s="107"/>
      <c r="U1795" s="107"/>
      <c r="V1795" s="136" t="s">
        <v>9</v>
      </c>
      <c r="W1795" s="128" t="str">
        <f>IF(VLOOKUP(A1791,入力シート❷!A:U,20,FALSE)="","",VLOOKUP(A1791,入力シート❷!A:U,20,FALSE))</f>
        <v/>
      </c>
      <c r="X1795" s="75"/>
      <c r="Y1795" s="67"/>
      <c r="Z1795" s="67"/>
      <c r="AA1795" s="67"/>
      <c r="AB1795" s="67"/>
      <c r="AC1795" s="78"/>
      <c r="AD1795" s="83"/>
      <c r="AE1795" s="83"/>
      <c r="AF1795" s="83"/>
      <c r="AG1795" s="84"/>
      <c r="AH1795" s="167" t="s">
        <v>15</v>
      </c>
    </row>
    <row r="1796" spans="1:34" ht="6" customHeight="1" thickBot="1">
      <c r="A1796" s="249"/>
      <c r="B1796" s="294"/>
      <c r="C1796" s="297"/>
      <c r="D1796" s="300"/>
      <c r="E1796" s="251"/>
      <c r="F1796" s="254"/>
      <c r="G1796" s="254"/>
      <c r="H1796" s="257"/>
      <c r="I1796" s="294"/>
      <c r="J1796" s="297"/>
      <c r="K1796" s="300"/>
      <c r="L1796" s="262"/>
      <c r="M1796" s="263"/>
      <c r="N1796" s="263"/>
      <c r="O1796" s="264"/>
      <c r="P1796" s="113"/>
      <c r="Q1796" s="113"/>
      <c r="R1796" s="113"/>
      <c r="S1796" s="113"/>
      <c r="T1796" s="113"/>
      <c r="U1796" s="113"/>
      <c r="V1796" s="124"/>
      <c r="W1796" s="121"/>
      <c r="X1796" s="75"/>
      <c r="Y1796" s="67"/>
      <c r="Z1796" s="67"/>
      <c r="AA1796" s="67"/>
      <c r="AB1796" s="67"/>
      <c r="AC1796" s="78"/>
      <c r="AD1796" s="83"/>
      <c r="AE1796" s="83"/>
      <c r="AF1796" s="83"/>
      <c r="AG1796" s="84"/>
      <c r="AH1796" s="165"/>
    </row>
    <row r="1797" spans="1:34" ht="6" customHeight="1" thickBot="1">
      <c r="A1797" s="249"/>
      <c r="B1797" s="294"/>
      <c r="C1797" s="297"/>
      <c r="D1797" s="300"/>
      <c r="E1797" s="251"/>
      <c r="F1797" s="254"/>
      <c r="G1797" s="254"/>
      <c r="H1797" s="257"/>
      <c r="I1797" s="294"/>
      <c r="J1797" s="297"/>
      <c r="K1797" s="300"/>
      <c r="L1797" s="262"/>
      <c r="M1797" s="263"/>
      <c r="N1797" s="263"/>
      <c r="O1797" s="264"/>
      <c r="P1797" s="114" t="s">
        <v>4</v>
      </c>
      <c r="Q1797" s="114" t="s">
        <v>5</v>
      </c>
      <c r="R1797" s="114" t="s">
        <v>11</v>
      </c>
      <c r="S1797" s="114" t="s">
        <v>12</v>
      </c>
      <c r="T1797" s="126" t="s">
        <v>15</v>
      </c>
      <c r="U1797" s="16"/>
      <c r="V1797" s="124"/>
      <c r="W1797" s="121"/>
      <c r="X1797" s="75" t="str">
        <f>IF(VLOOKUP(A1791,入力シート❷!A:AF,28,FALSE)="","",VLOOKUP(A1791,入力シート❷!A:AF,28,FALSE))</f>
        <v/>
      </c>
      <c r="Y1797" s="67" t="str">
        <f>IF(VLOOKUP(A1791,入力シート❷!A:AF,29,FALSE)="","",VLOOKUP(A1791,入力シート❷!A:AF,29,FALSE))</f>
        <v/>
      </c>
      <c r="Z1797" s="67" t="str">
        <f>IF(VLOOKUP(A1791,入力シート❷!A:AF,30,FALSE)="","",VLOOKUP(A1791,入力シート❷!A:AF,30,FALSE))</f>
        <v/>
      </c>
      <c r="AA1797" s="67" t="str">
        <f>IF(VLOOKUP(A1791,入力シート❷!A:AF,31,FALSE)="","",VLOOKUP(A1791,入力シート❷!A:AF,31,FALSE))</f>
        <v/>
      </c>
      <c r="AB1797" s="67" t="str">
        <f>IF(VLOOKUP(A1791,入力シート❷!A:AF,32,FALSE)="","",VLOOKUP(A1791,入力シート❷!A:AF,32,FALSE))</f>
        <v/>
      </c>
      <c r="AC1797" s="69"/>
      <c r="AD1797" s="83"/>
      <c r="AE1797" s="83"/>
      <c r="AF1797" s="83"/>
      <c r="AG1797" s="84"/>
      <c r="AH1797" s="165"/>
    </row>
    <row r="1798" spans="1:34" ht="6" customHeight="1" thickBot="1">
      <c r="A1798" s="249"/>
      <c r="B1798" s="294"/>
      <c r="C1798" s="297"/>
      <c r="D1798" s="300"/>
      <c r="E1798" s="251"/>
      <c r="F1798" s="254"/>
      <c r="G1798" s="254"/>
      <c r="H1798" s="257"/>
      <c r="I1798" s="294"/>
      <c r="J1798" s="297"/>
      <c r="K1798" s="300"/>
      <c r="L1798" s="262"/>
      <c r="M1798" s="263"/>
      <c r="N1798" s="263"/>
      <c r="O1798" s="264"/>
      <c r="P1798" s="115"/>
      <c r="Q1798" s="115"/>
      <c r="R1798" s="115"/>
      <c r="S1798" s="115"/>
      <c r="T1798" s="127"/>
      <c r="U1798" s="17"/>
      <c r="V1798" s="137"/>
      <c r="W1798" s="129"/>
      <c r="X1798" s="75"/>
      <c r="Y1798" s="67"/>
      <c r="Z1798" s="67"/>
      <c r="AA1798" s="67"/>
      <c r="AB1798" s="67"/>
      <c r="AC1798" s="69"/>
      <c r="AD1798" s="83"/>
      <c r="AE1798" s="83"/>
      <c r="AF1798" s="83"/>
      <c r="AG1798" s="84"/>
      <c r="AH1798" s="166"/>
    </row>
    <row r="1799" spans="1:34" ht="6" customHeight="1" thickBot="1">
      <c r="A1799" s="249"/>
      <c r="B1799" s="294"/>
      <c r="C1799" s="297"/>
      <c r="D1799" s="300"/>
      <c r="E1799" s="251"/>
      <c r="F1799" s="254"/>
      <c r="G1799" s="254"/>
      <c r="H1799" s="257"/>
      <c r="I1799" s="294"/>
      <c r="J1799" s="297"/>
      <c r="K1799" s="300"/>
      <c r="L1799" s="262"/>
      <c r="M1799" s="263"/>
      <c r="N1799" s="263"/>
      <c r="O1799" s="264"/>
      <c r="P1799" s="107" t="str">
        <f>IF(VLOOKUP(A1791,入力シート❷!A:U,14,FALSE)="","",VLOOKUP(A1791,入力シート❷!A:U,14,FALSE))</f>
        <v/>
      </c>
      <c r="Q1799" s="107" t="str">
        <f>IF(VLOOKUP(A1791,入力シート❷!A:U,15,FALSE)="","",VLOOKUP(A1791,入力シート❷!A:U,15,FALSE))</f>
        <v/>
      </c>
      <c r="R1799" s="107" t="str">
        <f>IF(VLOOKUP(A1791,入力シート❷!A:U,16,FALSE)="","",VLOOKUP(A1791,入力シート❷!A:U,16,FALSE))</f>
        <v/>
      </c>
      <c r="S1799" s="107" t="str">
        <f>IF(VLOOKUP(A1791,入力シート❷!A:U,17,FALSE)="","",VLOOKUP(A1791,入力シート❷!A:U,17,FALSE))</f>
        <v/>
      </c>
      <c r="T1799" s="127"/>
      <c r="U1799" s="17"/>
      <c r="V1799" s="123" t="s">
        <v>10</v>
      </c>
      <c r="W1799" s="120" t="str">
        <f>IF(VLOOKUP(A1791,入力シート❷!A:U,21,FALSE)="","",VLOOKUP(A1791,入力シート❷!A:U,21,FALSE))</f>
        <v/>
      </c>
      <c r="X1799" s="75"/>
      <c r="Y1799" s="67"/>
      <c r="Z1799" s="67"/>
      <c r="AA1799" s="67"/>
      <c r="AB1799" s="67"/>
      <c r="AC1799" s="69"/>
      <c r="AD1799" s="83"/>
      <c r="AE1799" s="83"/>
      <c r="AF1799" s="83"/>
      <c r="AG1799" s="84"/>
      <c r="AH1799" s="167" t="s">
        <v>15</v>
      </c>
    </row>
    <row r="1800" spans="1:34" ht="6" customHeight="1" thickBot="1">
      <c r="A1800" s="249"/>
      <c r="B1800" s="294"/>
      <c r="C1800" s="297"/>
      <c r="D1800" s="300"/>
      <c r="E1800" s="251"/>
      <c r="F1800" s="254"/>
      <c r="G1800" s="254"/>
      <c r="H1800" s="257"/>
      <c r="I1800" s="294"/>
      <c r="J1800" s="297"/>
      <c r="K1800" s="300"/>
      <c r="L1800" s="262"/>
      <c r="M1800" s="263"/>
      <c r="N1800" s="263"/>
      <c r="O1800" s="264"/>
      <c r="P1800" s="107"/>
      <c r="Q1800" s="107"/>
      <c r="R1800" s="107"/>
      <c r="S1800" s="107"/>
      <c r="T1800" s="111" t="str">
        <f>VLOOKUP(A1791,■■■!A:BN,66)</f>
        <v/>
      </c>
      <c r="U1800" s="118">
        <f>VLOOKUP(A1791,■■■!A:BA,53)</f>
        <v>0</v>
      </c>
      <c r="V1800" s="124"/>
      <c r="W1800" s="121"/>
      <c r="X1800" s="75"/>
      <c r="Y1800" s="67"/>
      <c r="Z1800" s="67"/>
      <c r="AA1800" s="67"/>
      <c r="AB1800" s="67"/>
      <c r="AC1800" s="69"/>
      <c r="AD1800" s="83"/>
      <c r="AE1800" s="83"/>
      <c r="AF1800" s="83"/>
      <c r="AG1800" s="84"/>
      <c r="AH1800" s="165"/>
    </row>
    <row r="1801" spans="1:34" ht="6" customHeight="1" thickBot="1">
      <c r="A1801" s="249"/>
      <c r="B1801" s="294"/>
      <c r="C1801" s="297"/>
      <c r="D1801" s="300"/>
      <c r="E1801" s="251"/>
      <c r="F1801" s="254"/>
      <c r="G1801" s="254"/>
      <c r="H1801" s="257"/>
      <c r="I1801" s="294"/>
      <c r="J1801" s="297"/>
      <c r="K1801" s="300"/>
      <c r="L1801" s="262"/>
      <c r="M1801" s="263"/>
      <c r="N1801" s="263"/>
      <c r="O1801" s="264"/>
      <c r="P1801" s="107"/>
      <c r="Q1801" s="107"/>
      <c r="R1801" s="107"/>
      <c r="S1801" s="107"/>
      <c r="T1801" s="111"/>
      <c r="U1801" s="118"/>
      <c r="V1801" s="124"/>
      <c r="W1801" s="121"/>
      <c r="X1801" s="75"/>
      <c r="Y1801" s="67"/>
      <c r="Z1801" s="67"/>
      <c r="AA1801" s="67"/>
      <c r="AB1801" s="67"/>
      <c r="AC1801" s="69"/>
      <c r="AD1801" s="83"/>
      <c r="AE1801" s="83"/>
      <c r="AF1801" s="83"/>
      <c r="AG1801" s="84"/>
      <c r="AH1801" s="165"/>
    </row>
    <row r="1802" spans="1:34" ht="6" customHeight="1" thickBot="1">
      <c r="A1802" s="249"/>
      <c r="B1802" s="295"/>
      <c r="C1802" s="298"/>
      <c r="D1802" s="301"/>
      <c r="E1802" s="252"/>
      <c r="F1802" s="255"/>
      <c r="G1802" s="255"/>
      <c r="H1802" s="258"/>
      <c r="I1802" s="295"/>
      <c r="J1802" s="298"/>
      <c r="K1802" s="301"/>
      <c r="L1802" s="265"/>
      <c r="M1802" s="266"/>
      <c r="N1802" s="266"/>
      <c r="O1802" s="267"/>
      <c r="P1802" s="108"/>
      <c r="Q1802" s="108"/>
      <c r="R1802" s="108"/>
      <c r="S1802" s="108"/>
      <c r="T1802" s="112"/>
      <c r="U1802" s="119"/>
      <c r="V1802" s="125"/>
      <c r="W1802" s="122"/>
      <c r="X1802" s="76"/>
      <c r="Y1802" s="68"/>
      <c r="Z1802" s="68"/>
      <c r="AA1802" s="68"/>
      <c r="AB1802" s="68"/>
      <c r="AC1802" s="70"/>
      <c r="AD1802" s="85"/>
      <c r="AE1802" s="85"/>
      <c r="AF1802" s="85"/>
      <c r="AG1802" s="86"/>
      <c r="AH1802" s="168"/>
    </row>
    <row r="1803" spans="1:34" ht="6" customHeight="1" thickBot="1">
      <c r="A1803" s="249">
        <v>97</v>
      </c>
      <c r="B1803" s="293" t="str">
        <f>IF(VLOOKUP(A1803,入力シート❷!A:B,2,FALSE)="ハイパーコース","ハイパー","")</f>
        <v/>
      </c>
      <c r="C1803" s="296" t="str">
        <f>IF(VLOOKUP(A1803,入力シート❷!A:B,2,FALSE)="アドバンストコース","アドバンスト","")</f>
        <v/>
      </c>
      <c r="D1803" s="299" t="str">
        <f>IF(VLOOKUP(A1803,入力シート❷!A:B,2,FALSE)="アグレッシブコース","アグレッシブ","")</f>
        <v/>
      </c>
      <c r="E1803" s="250" t="str">
        <f>IF(VLOOKUP(A1803,入力シート❷!A:C,3,FALSE)="A推薦(単願)","A推薦","")</f>
        <v/>
      </c>
      <c r="F1803" s="253" t="str">
        <f>IF(VLOOKUP(A1803,入力シート❷!A:C,3,FALSE)="B推薦(併願)","B推薦","")</f>
        <v/>
      </c>
      <c r="G1803" s="253" t="str">
        <f>IF(VLOOKUP(A1803,入力シート❷!A:C,3,FALSE)="C推薦(第一志望)","C推薦","")</f>
        <v/>
      </c>
      <c r="H1803" s="256" t="str">
        <f>IF(VLOOKUP(A1803,入力シート❷!A:C,3,FALSE)="併願優遇","併願優遇","")</f>
        <v/>
      </c>
      <c r="I1803" s="293" t="str">
        <f>IF(VLOOKUP(A1803,入力シート❷!A:D,4,FALSE)="学業特待Ⅰ","学業特待Ⅰ","")</f>
        <v/>
      </c>
      <c r="J1803" s="296" t="str">
        <f>IF(VLOOKUP(A1803,入力シート❷!A:D,4,FALSE)="学業特待Ⅱ","学業特待Ⅱ","")</f>
        <v/>
      </c>
      <c r="K1803" s="299" t="str">
        <f>IF(VLOOKUP(A1803,入力シート❷!A:D,4,FALSE)="学業特待Ⅲ","学業特待Ⅲ","")</f>
        <v/>
      </c>
      <c r="L1803" s="277" t="str">
        <f>IF(OR(VLOOKUP(A1803,入力シート❷!A:I,7,FALSE)="",VLOOKUP(A1803,入力シート❷!A:I,8,FALSE)=""),"入力シート❷に入力してください",VLOOKUP(A1803,入力シート❷!A:I,7,FALSE)&amp;"　"&amp;VLOOKUP(A1803,入力シート❷!A:I,8,FALSE))</f>
        <v>入力シート❷に入力してください</v>
      </c>
      <c r="M1803" s="278"/>
      <c r="N1803" s="268" t="str">
        <f>IF(VLOOKUP(A1803,入力シート❷!A:I,9,FALSE)="","",IF(VLOOKUP(A1803,入力シート❷!A:I,9,FALSE)="女","",VLOOKUP(A1803,入力シート❷!A:I,9,FALSE)))</f>
        <v/>
      </c>
      <c r="O1803" s="271" t="str">
        <f>IF(VLOOKUP(A1803,入力シート❷!A:I,9,FALSE)="","",IF(VLOOKUP(A1803,入力シート❷!A:I,9,FALSE)="男","",VLOOKUP(A1803,入力シート❷!A:I,9,FALSE)))</f>
        <v/>
      </c>
      <c r="P1803" s="159" t="s">
        <v>0</v>
      </c>
      <c r="Q1803" s="159" t="s">
        <v>1</v>
      </c>
      <c r="R1803" s="159" t="s">
        <v>2</v>
      </c>
      <c r="S1803" s="159" t="s">
        <v>3</v>
      </c>
      <c r="T1803" s="159" t="s">
        <v>6</v>
      </c>
      <c r="U1803" s="159" t="s">
        <v>7</v>
      </c>
      <c r="V1803" s="153" t="s">
        <v>8</v>
      </c>
      <c r="W1803" s="138" t="str">
        <f>IF(VLOOKUP(A1803,入力シート❷!A:U,19,FALSE)="","",VLOOKUP(A1803,入力シート❷!A:U,19,FALSE))</f>
        <v/>
      </c>
      <c r="X1803" s="87" t="str">
        <f>IF(VLOOKUP(A1803,入力シート❷!A:AF,22,FALSE)="","",VLOOKUP(A1803,入力シート❷!A:AF,22,FALSE))</f>
        <v/>
      </c>
      <c r="Y1803" s="66" t="str">
        <f>IF(VLOOKUP(A1803,入力シート❷!A:AF,23,FALSE)="","",VLOOKUP(A1803,入力シート❷!A:AF,23,FALSE))</f>
        <v/>
      </c>
      <c r="Z1803" s="66" t="str">
        <f>IF(VLOOKUP(A1803,入力シート❷!A:AF,24,FALSE)="","",VLOOKUP(A1803,入力シート❷!A:AF,24,FALSE))</f>
        <v/>
      </c>
      <c r="AA1803" s="66" t="str">
        <f>IF(VLOOKUP(A1803,入力シート❷!A:AF,25,FALSE)="","",VLOOKUP(A1803,入力シート❷!A:AF,25,FALSE))</f>
        <v/>
      </c>
      <c r="AB1803" s="66" t="str">
        <f>IF(VLOOKUP(A1803,入力シート❷!A:AF,26,FALSE)="","",VLOOKUP(A1803,入力シート❷!A:AF,26,FALSE))</f>
        <v/>
      </c>
      <c r="AC1803" s="77" t="str">
        <f>IF(VLOOKUP(A1803,入力シート❷!A:AF,27,FALSE)="","",VLOOKUP(A1803,入力シート❷!A:AF,27,FALSE))</f>
        <v/>
      </c>
      <c r="AD1803" s="81" t="str">
        <f>IF(VLOOKUP(A1803,入力シート❷!A:AG,33,FALSE)="","必要な場合、入力シート❷に入力してください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必要な場合、入力シート❷に入力してください",VLOOKUP(A1803,入力シート❷!A:AG,33,FALSE))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803" s="81"/>
      <c r="AF1803" s="81"/>
      <c r="AG1803" s="82"/>
      <c r="AH1803" s="164" t="s">
        <v>15</v>
      </c>
    </row>
    <row r="1804" spans="1:34" ht="6" customHeight="1" thickBot="1">
      <c r="A1804" s="249"/>
      <c r="B1804" s="294"/>
      <c r="C1804" s="297"/>
      <c r="D1804" s="300"/>
      <c r="E1804" s="251"/>
      <c r="F1804" s="254"/>
      <c r="G1804" s="254"/>
      <c r="H1804" s="257"/>
      <c r="I1804" s="294"/>
      <c r="J1804" s="297"/>
      <c r="K1804" s="300"/>
      <c r="L1804" s="279"/>
      <c r="M1804" s="280"/>
      <c r="N1804" s="269"/>
      <c r="O1804" s="272"/>
      <c r="P1804" s="115"/>
      <c r="Q1804" s="115"/>
      <c r="R1804" s="115"/>
      <c r="S1804" s="115"/>
      <c r="T1804" s="115"/>
      <c r="U1804" s="115"/>
      <c r="V1804" s="124"/>
      <c r="W1804" s="121"/>
      <c r="X1804" s="75"/>
      <c r="Y1804" s="67"/>
      <c r="Z1804" s="67"/>
      <c r="AA1804" s="67"/>
      <c r="AB1804" s="67"/>
      <c r="AC1804" s="78"/>
      <c r="AD1804" s="83"/>
      <c r="AE1804" s="83"/>
      <c r="AF1804" s="83"/>
      <c r="AG1804" s="84"/>
      <c r="AH1804" s="165"/>
    </row>
    <row r="1805" spans="1:34" ht="6" customHeight="1" thickBot="1">
      <c r="A1805" s="249"/>
      <c r="B1805" s="294"/>
      <c r="C1805" s="297"/>
      <c r="D1805" s="300"/>
      <c r="E1805" s="251"/>
      <c r="F1805" s="254"/>
      <c r="G1805" s="254"/>
      <c r="H1805" s="257"/>
      <c r="I1805" s="294"/>
      <c r="J1805" s="297"/>
      <c r="K1805" s="300"/>
      <c r="L1805" s="279"/>
      <c r="M1805" s="280"/>
      <c r="N1805" s="269"/>
      <c r="O1805" s="272"/>
      <c r="P1805" s="107" t="str">
        <f>IF(VLOOKUP(A1803,入力シート❷!A:U,10,FALSE)="","",VLOOKUP(A1803,入力シート❷!A:U,10,FALSE))</f>
        <v/>
      </c>
      <c r="Q1805" s="107" t="str">
        <f>IF(VLOOKUP(A1803,入力シート❷!A:U,11,FALSE)="","",VLOOKUP(A1803,入力シート❷!A:U,11,FALSE))</f>
        <v/>
      </c>
      <c r="R1805" s="107" t="str">
        <f>IF(VLOOKUP(A1803,入力シート❷!A:U,12,FALSE)="","",VLOOKUP(A1803,入力シート❷!A:U,12,FALSE))</f>
        <v/>
      </c>
      <c r="S1805" s="107" t="str">
        <f>IF(VLOOKUP(A1803,入力シート❷!A:U,13,FALSE)="","",VLOOKUP(A1803,入力シート❷!A:U,13,FALSE))</f>
        <v/>
      </c>
      <c r="T1805" s="107" t="str">
        <f>IF(VLOOKUP(A1803,入力シート❷!A:U,18,FALSE)="","",VLOOKUP(A1803,入力シート❷!A:U,18,FALSE))</f>
        <v/>
      </c>
      <c r="U1805" s="107" t="str">
        <f>IF(SUM(P1805:T1805)=0,"",SUM(P1805:T1805))</f>
        <v/>
      </c>
      <c r="V1805" s="124"/>
      <c r="W1805" s="121"/>
      <c r="X1805" s="75"/>
      <c r="Y1805" s="67"/>
      <c r="Z1805" s="67"/>
      <c r="AA1805" s="67"/>
      <c r="AB1805" s="67"/>
      <c r="AC1805" s="78"/>
      <c r="AD1805" s="83"/>
      <c r="AE1805" s="83"/>
      <c r="AF1805" s="83"/>
      <c r="AG1805" s="84"/>
      <c r="AH1805" s="165"/>
    </row>
    <row r="1806" spans="1:34" ht="6" customHeight="1" thickBot="1">
      <c r="A1806" s="249"/>
      <c r="B1806" s="294"/>
      <c r="C1806" s="297"/>
      <c r="D1806" s="300"/>
      <c r="E1806" s="251"/>
      <c r="F1806" s="254"/>
      <c r="G1806" s="254"/>
      <c r="H1806" s="257"/>
      <c r="I1806" s="294"/>
      <c r="J1806" s="297"/>
      <c r="K1806" s="300"/>
      <c r="L1806" s="281"/>
      <c r="M1806" s="282"/>
      <c r="N1806" s="270"/>
      <c r="O1806" s="273"/>
      <c r="P1806" s="107"/>
      <c r="Q1806" s="107"/>
      <c r="R1806" s="107"/>
      <c r="S1806" s="107"/>
      <c r="T1806" s="107"/>
      <c r="U1806" s="107"/>
      <c r="V1806" s="154"/>
      <c r="W1806" s="139"/>
      <c r="X1806" s="75"/>
      <c r="Y1806" s="67"/>
      <c r="Z1806" s="67"/>
      <c r="AA1806" s="67"/>
      <c r="AB1806" s="67"/>
      <c r="AC1806" s="78"/>
      <c r="AD1806" s="83"/>
      <c r="AE1806" s="83"/>
      <c r="AF1806" s="83"/>
      <c r="AG1806" s="84"/>
      <c r="AH1806" s="166"/>
    </row>
    <row r="1807" spans="1:34" ht="6" customHeight="1" thickBot="1">
      <c r="A1807" s="249"/>
      <c r="B1807" s="294"/>
      <c r="C1807" s="297"/>
      <c r="D1807" s="300"/>
      <c r="E1807" s="251"/>
      <c r="F1807" s="254"/>
      <c r="G1807" s="254"/>
      <c r="H1807" s="257"/>
      <c r="I1807" s="294"/>
      <c r="J1807" s="297"/>
      <c r="K1807" s="300"/>
      <c r="L1807" s="259" t="str">
        <f>IF(OR(VLOOKUP(A1803,入力シート❷!A:I,5,FALSE)="",VLOOKUP(A1803,入力シート❷!A:I,6,FALSE)=""),"入力シート❷に入力してください",VLOOKUP(A1803,入力シート❷!A:I,5,FALSE)&amp;"　"&amp;VLOOKUP(A1803,入力シート❷!A:I,6,FALSE))</f>
        <v>入力シート❷に入力してください</v>
      </c>
      <c r="M1807" s="260"/>
      <c r="N1807" s="260"/>
      <c r="O1807" s="261"/>
      <c r="P1807" s="107"/>
      <c r="Q1807" s="107"/>
      <c r="R1807" s="107"/>
      <c r="S1807" s="107"/>
      <c r="T1807" s="107"/>
      <c r="U1807" s="107"/>
      <c r="V1807" s="136" t="s">
        <v>9</v>
      </c>
      <c r="W1807" s="128" t="str">
        <f>IF(VLOOKUP(A1803,入力シート❷!A:U,20,FALSE)="","",VLOOKUP(A1803,入力シート❷!A:U,20,FALSE))</f>
        <v/>
      </c>
      <c r="X1807" s="75"/>
      <c r="Y1807" s="67"/>
      <c r="Z1807" s="67"/>
      <c r="AA1807" s="67"/>
      <c r="AB1807" s="67"/>
      <c r="AC1807" s="78"/>
      <c r="AD1807" s="83"/>
      <c r="AE1807" s="83"/>
      <c r="AF1807" s="83"/>
      <c r="AG1807" s="84"/>
      <c r="AH1807" s="167" t="s">
        <v>15</v>
      </c>
    </row>
    <row r="1808" spans="1:34" ht="6" customHeight="1" thickBot="1">
      <c r="A1808" s="249"/>
      <c r="B1808" s="294"/>
      <c r="C1808" s="297"/>
      <c r="D1808" s="300"/>
      <c r="E1808" s="251"/>
      <c r="F1808" s="254"/>
      <c r="G1808" s="254"/>
      <c r="H1808" s="257"/>
      <c r="I1808" s="294"/>
      <c r="J1808" s="297"/>
      <c r="K1808" s="300"/>
      <c r="L1808" s="262"/>
      <c r="M1808" s="263"/>
      <c r="N1808" s="263"/>
      <c r="O1808" s="264"/>
      <c r="P1808" s="113"/>
      <c r="Q1808" s="113"/>
      <c r="R1808" s="113"/>
      <c r="S1808" s="113"/>
      <c r="T1808" s="113"/>
      <c r="U1808" s="113"/>
      <c r="V1808" s="124"/>
      <c r="W1808" s="121"/>
      <c r="X1808" s="75"/>
      <c r="Y1808" s="67"/>
      <c r="Z1808" s="67"/>
      <c r="AA1808" s="67"/>
      <c r="AB1808" s="67"/>
      <c r="AC1808" s="78"/>
      <c r="AD1808" s="83"/>
      <c r="AE1808" s="83"/>
      <c r="AF1808" s="83"/>
      <c r="AG1808" s="84"/>
      <c r="AH1808" s="165"/>
    </row>
    <row r="1809" spans="1:34" ht="6" customHeight="1" thickBot="1">
      <c r="A1809" s="249"/>
      <c r="B1809" s="294"/>
      <c r="C1809" s="297"/>
      <c r="D1809" s="300"/>
      <c r="E1809" s="251"/>
      <c r="F1809" s="254"/>
      <c r="G1809" s="254"/>
      <c r="H1809" s="257"/>
      <c r="I1809" s="294"/>
      <c r="J1809" s="297"/>
      <c r="K1809" s="300"/>
      <c r="L1809" s="262"/>
      <c r="M1809" s="263"/>
      <c r="N1809" s="263"/>
      <c r="O1809" s="264"/>
      <c r="P1809" s="114" t="s">
        <v>4</v>
      </c>
      <c r="Q1809" s="114" t="s">
        <v>5</v>
      </c>
      <c r="R1809" s="114" t="s">
        <v>11</v>
      </c>
      <c r="S1809" s="114" t="s">
        <v>12</v>
      </c>
      <c r="T1809" s="126" t="s">
        <v>15</v>
      </c>
      <c r="U1809" s="16"/>
      <c r="V1809" s="124"/>
      <c r="W1809" s="121"/>
      <c r="X1809" s="75" t="str">
        <f>IF(VLOOKUP(A1803,入力シート❷!A:AF,28,FALSE)="","",VLOOKUP(A1803,入力シート❷!A:AF,28,FALSE))</f>
        <v/>
      </c>
      <c r="Y1809" s="67" t="str">
        <f>IF(VLOOKUP(A1803,入力シート❷!A:AF,29,FALSE)="","",VLOOKUP(A1803,入力シート❷!A:AF,29,FALSE))</f>
        <v/>
      </c>
      <c r="Z1809" s="67" t="str">
        <f>IF(VLOOKUP(A1803,入力シート❷!A:AF,30,FALSE)="","",VLOOKUP(A1803,入力シート❷!A:AF,30,FALSE))</f>
        <v/>
      </c>
      <c r="AA1809" s="67" t="str">
        <f>IF(VLOOKUP(A1803,入力シート❷!A:AF,31,FALSE)="","",VLOOKUP(A1803,入力シート❷!A:AF,31,FALSE))</f>
        <v/>
      </c>
      <c r="AB1809" s="67" t="str">
        <f>IF(VLOOKUP(A1803,入力シート❷!A:AF,32,FALSE)="","",VLOOKUP(A1803,入力シート❷!A:AF,32,FALSE))</f>
        <v/>
      </c>
      <c r="AC1809" s="69"/>
      <c r="AD1809" s="83"/>
      <c r="AE1809" s="83"/>
      <c r="AF1809" s="83"/>
      <c r="AG1809" s="84"/>
      <c r="AH1809" s="165"/>
    </row>
    <row r="1810" spans="1:34" ht="6" customHeight="1" thickBot="1">
      <c r="A1810" s="249"/>
      <c r="B1810" s="294"/>
      <c r="C1810" s="297"/>
      <c r="D1810" s="300"/>
      <c r="E1810" s="251"/>
      <c r="F1810" s="254"/>
      <c r="G1810" s="254"/>
      <c r="H1810" s="257"/>
      <c r="I1810" s="294"/>
      <c r="J1810" s="297"/>
      <c r="K1810" s="300"/>
      <c r="L1810" s="262"/>
      <c r="M1810" s="263"/>
      <c r="N1810" s="263"/>
      <c r="O1810" s="264"/>
      <c r="P1810" s="115"/>
      <c r="Q1810" s="115"/>
      <c r="R1810" s="115"/>
      <c r="S1810" s="115"/>
      <c r="T1810" s="127"/>
      <c r="U1810" s="17"/>
      <c r="V1810" s="137"/>
      <c r="W1810" s="129"/>
      <c r="X1810" s="75"/>
      <c r="Y1810" s="67"/>
      <c r="Z1810" s="67"/>
      <c r="AA1810" s="67"/>
      <c r="AB1810" s="67"/>
      <c r="AC1810" s="69"/>
      <c r="AD1810" s="83"/>
      <c r="AE1810" s="83"/>
      <c r="AF1810" s="83"/>
      <c r="AG1810" s="84"/>
      <c r="AH1810" s="166"/>
    </row>
    <row r="1811" spans="1:34" ht="6" customHeight="1" thickBot="1">
      <c r="A1811" s="249"/>
      <c r="B1811" s="294"/>
      <c r="C1811" s="297"/>
      <c r="D1811" s="300"/>
      <c r="E1811" s="251"/>
      <c r="F1811" s="254"/>
      <c r="G1811" s="254"/>
      <c r="H1811" s="257"/>
      <c r="I1811" s="294"/>
      <c r="J1811" s="297"/>
      <c r="K1811" s="300"/>
      <c r="L1811" s="262"/>
      <c r="M1811" s="263"/>
      <c r="N1811" s="263"/>
      <c r="O1811" s="264"/>
      <c r="P1811" s="107" t="str">
        <f>IF(VLOOKUP(A1803,入力シート❷!A:U,14,FALSE)="","",VLOOKUP(A1803,入力シート❷!A:U,14,FALSE))</f>
        <v/>
      </c>
      <c r="Q1811" s="107" t="str">
        <f>IF(VLOOKUP(A1803,入力シート❷!A:U,15,FALSE)="","",VLOOKUP(A1803,入力シート❷!A:U,15,FALSE))</f>
        <v/>
      </c>
      <c r="R1811" s="107" t="str">
        <f>IF(VLOOKUP(A1803,入力シート❷!A:U,16,FALSE)="","",VLOOKUP(A1803,入力シート❷!A:U,16,FALSE))</f>
        <v/>
      </c>
      <c r="S1811" s="107" t="str">
        <f>IF(VLOOKUP(A1803,入力シート❷!A:U,17,FALSE)="","",VLOOKUP(A1803,入力シート❷!A:U,17,FALSE))</f>
        <v/>
      </c>
      <c r="T1811" s="127"/>
      <c r="U1811" s="17"/>
      <c r="V1811" s="123" t="s">
        <v>10</v>
      </c>
      <c r="W1811" s="120" t="str">
        <f>IF(VLOOKUP(A1803,入力シート❷!A:U,21,FALSE)="","",VLOOKUP(A1803,入力シート❷!A:U,21,FALSE))</f>
        <v/>
      </c>
      <c r="X1811" s="75"/>
      <c r="Y1811" s="67"/>
      <c r="Z1811" s="67"/>
      <c r="AA1811" s="67"/>
      <c r="AB1811" s="67"/>
      <c r="AC1811" s="69"/>
      <c r="AD1811" s="83"/>
      <c r="AE1811" s="83"/>
      <c r="AF1811" s="83"/>
      <c r="AG1811" s="84"/>
      <c r="AH1811" s="167" t="s">
        <v>15</v>
      </c>
    </row>
    <row r="1812" spans="1:34" ht="6" customHeight="1" thickBot="1">
      <c r="A1812" s="249"/>
      <c r="B1812" s="294"/>
      <c r="C1812" s="297"/>
      <c r="D1812" s="300"/>
      <c r="E1812" s="251"/>
      <c r="F1812" s="254"/>
      <c r="G1812" s="254"/>
      <c r="H1812" s="257"/>
      <c r="I1812" s="294"/>
      <c r="J1812" s="297"/>
      <c r="K1812" s="300"/>
      <c r="L1812" s="262"/>
      <c r="M1812" s="263"/>
      <c r="N1812" s="263"/>
      <c r="O1812" s="264"/>
      <c r="P1812" s="107"/>
      <c r="Q1812" s="107"/>
      <c r="R1812" s="107"/>
      <c r="S1812" s="107"/>
      <c r="T1812" s="111" t="str">
        <f>VLOOKUP(A1803,■■■!A:BN,66)</f>
        <v/>
      </c>
      <c r="U1812" s="118">
        <f>VLOOKUP(A1803,■■■!A:BA,53)</f>
        <v>0</v>
      </c>
      <c r="V1812" s="124"/>
      <c r="W1812" s="121"/>
      <c r="X1812" s="75"/>
      <c r="Y1812" s="67"/>
      <c r="Z1812" s="67"/>
      <c r="AA1812" s="67"/>
      <c r="AB1812" s="67"/>
      <c r="AC1812" s="69"/>
      <c r="AD1812" s="83"/>
      <c r="AE1812" s="83"/>
      <c r="AF1812" s="83"/>
      <c r="AG1812" s="84"/>
      <c r="AH1812" s="165"/>
    </row>
    <row r="1813" spans="1:34" ht="6" customHeight="1" thickBot="1">
      <c r="A1813" s="249"/>
      <c r="B1813" s="294"/>
      <c r="C1813" s="297"/>
      <c r="D1813" s="300"/>
      <c r="E1813" s="251"/>
      <c r="F1813" s="254"/>
      <c r="G1813" s="254"/>
      <c r="H1813" s="257"/>
      <c r="I1813" s="294"/>
      <c r="J1813" s="297"/>
      <c r="K1813" s="300"/>
      <c r="L1813" s="262"/>
      <c r="M1813" s="263"/>
      <c r="N1813" s="263"/>
      <c r="O1813" s="264"/>
      <c r="P1813" s="107"/>
      <c r="Q1813" s="107"/>
      <c r="R1813" s="107"/>
      <c r="S1813" s="107"/>
      <c r="T1813" s="111"/>
      <c r="U1813" s="118"/>
      <c r="V1813" s="124"/>
      <c r="W1813" s="121"/>
      <c r="X1813" s="75"/>
      <c r="Y1813" s="67"/>
      <c r="Z1813" s="67"/>
      <c r="AA1813" s="67"/>
      <c r="AB1813" s="67"/>
      <c r="AC1813" s="69"/>
      <c r="AD1813" s="83"/>
      <c r="AE1813" s="83"/>
      <c r="AF1813" s="83"/>
      <c r="AG1813" s="84"/>
      <c r="AH1813" s="165"/>
    </row>
    <row r="1814" spans="1:34" ht="6" customHeight="1" thickBot="1">
      <c r="A1814" s="249"/>
      <c r="B1814" s="295"/>
      <c r="C1814" s="298"/>
      <c r="D1814" s="301"/>
      <c r="E1814" s="252"/>
      <c r="F1814" s="255"/>
      <c r="G1814" s="255"/>
      <c r="H1814" s="258"/>
      <c r="I1814" s="295"/>
      <c r="J1814" s="298"/>
      <c r="K1814" s="301"/>
      <c r="L1814" s="265"/>
      <c r="M1814" s="266"/>
      <c r="N1814" s="266"/>
      <c r="O1814" s="267"/>
      <c r="P1814" s="108"/>
      <c r="Q1814" s="108"/>
      <c r="R1814" s="108"/>
      <c r="S1814" s="108"/>
      <c r="T1814" s="112"/>
      <c r="U1814" s="119"/>
      <c r="V1814" s="125"/>
      <c r="W1814" s="122"/>
      <c r="X1814" s="76"/>
      <c r="Y1814" s="68"/>
      <c r="Z1814" s="68"/>
      <c r="AA1814" s="68"/>
      <c r="AB1814" s="68"/>
      <c r="AC1814" s="70"/>
      <c r="AD1814" s="85"/>
      <c r="AE1814" s="85"/>
      <c r="AF1814" s="85"/>
      <c r="AG1814" s="86"/>
      <c r="AH1814" s="168"/>
    </row>
    <row r="1815" spans="1:34" ht="6" customHeight="1" thickBot="1">
      <c r="A1815" s="249">
        <v>98</v>
      </c>
      <c r="B1815" s="293" t="str">
        <f>IF(VLOOKUP(A1815,入力シート❷!A:B,2,FALSE)="ハイパーコース","ハイパー","")</f>
        <v/>
      </c>
      <c r="C1815" s="296" t="str">
        <f>IF(VLOOKUP(A1815,入力シート❷!A:B,2,FALSE)="アドバンストコース","アドバンスト","")</f>
        <v/>
      </c>
      <c r="D1815" s="299" t="str">
        <f>IF(VLOOKUP(A1815,入力シート❷!A:B,2,FALSE)="アグレッシブコース","アグレッシブ","")</f>
        <v/>
      </c>
      <c r="E1815" s="250" t="str">
        <f>IF(VLOOKUP(A1815,入力シート❷!A:C,3,FALSE)="A推薦(単願)","A推薦","")</f>
        <v/>
      </c>
      <c r="F1815" s="253" t="str">
        <f>IF(VLOOKUP(A1815,入力シート❷!A:C,3,FALSE)="B推薦(併願)","B推薦","")</f>
        <v/>
      </c>
      <c r="G1815" s="253" t="str">
        <f>IF(VLOOKUP(A1815,入力シート❷!A:C,3,FALSE)="C推薦(第一志望)","C推薦","")</f>
        <v/>
      </c>
      <c r="H1815" s="256" t="str">
        <f>IF(VLOOKUP(A1815,入力シート❷!A:C,3,FALSE)="併願優遇","併願優遇","")</f>
        <v/>
      </c>
      <c r="I1815" s="293" t="str">
        <f>IF(VLOOKUP(A1815,入力シート❷!A:D,4,FALSE)="学業特待Ⅰ","学業特待Ⅰ","")</f>
        <v/>
      </c>
      <c r="J1815" s="296" t="str">
        <f>IF(VLOOKUP(A1815,入力シート❷!A:D,4,FALSE)="学業特待Ⅱ","学業特待Ⅱ","")</f>
        <v/>
      </c>
      <c r="K1815" s="299" t="str">
        <f>IF(VLOOKUP(A1815,入力シート❷!A:D,4,FALSE)="学業特待Ⅲ","学業特待Ⅲ","")</f>
        <v/>
      </c>
      <c r="L1815" s="277" t="str">
        <f>IF(OR(VLOOKUP(A1815,入力シート❷!A:I,7,FALSE)="",VLOOKUP(A1815,入力シート❷!A:I,8,FALSE)=""),"入力シート❷に入力してください",VLOOKUP(A1815,入力シート❷!A:I,7,FALSE)&amp;"　"&amp;VLOOKUP(A1815,入力シート❷!A:I,8,FALSE))</f>
        <v>入力シート❷に入力してください</v>
      </c>
      <c r="M1815" s="278"/>
      <c r="N1815" s="268" t="str">
        <f>IF(VLOOKUP(A1815,入力シート❷!A:I,9,FALSE)="","",IF(VLOOKUP(A1815,入力シート❷!A:I,9,FALSE)="女","",VLOOKUP(A1815,入力シート❷!A:I,9,FALSE)))</f>
        <v/>
      </c>
      <c r="O1815" s="271" t="str">
        <f>IF(VLOOKUP(A1815,入力シート❷!A:I,9,FALSE)="","",IF(VLOOKUP(A1815,入力シート❷!A:I,9,FALSE)="男","",VLOOKUP(A1815,入力シート❷!A:I,9,FALSE)))</f>
        <v/>
      </c>
      <c r="P1815" s="159" t="s">
        <v>0</v>
      </c>
      <c r="Q1815" s="159" t="s">
        <v>1</v>
      </c>
      <c r="R1815" s="159" t="s">
        <v>2</v>
      </c>
      <c r="S1815" s="159" t="s">
        <v>3</v>
      </c>
      <c r="T1815" s="159" t="s">
        <v>6</v>
      </c>
      <c r="U1815" s="159" t="s">
        <v>7</v>
      </c>
      <c r="V1815" s="153" t="s">
        <v>8</v>
      </c>
      <c r="W1815" s="138" t="str">
        <f>IF(VLOOKUP(A1815,入力シート❷!A:U,19,FALSE)="","",VLOOKUP(A1815,入力シート❷!A:U,19,FALSE))</f>
        <v/>
      </c>
      <c r="X1815" s="87" t="str">
        <f>IF(VLOOKUP(A1815,入力シート❷!A:AF,22,FALSE)="","",VLOOKUP(A1815,入力シート❷!A:AF,22,FALSE))</f>
        <v/>
      </c>
      <c r="Y1815" s="66" t="str">
        <f>IF(VLOOKUP(A1815,入力シート❷!A:AF,23,FALSE)="","",VLOOKUP(A1815,入力シート❷!A:AF,23,FALSE))</f>
        <v/>
      </c>
      <c r="Z1815" s="66" t="str">
        <f>IF(VLOOKUP(A1815,入力シート❷!A:AF,24,FALSE)="","",VLOOKUP(A1815,入力シート❷!A:AF,24,FALSE))</f>
        <v/>
      </c>
      <c r="AA1815" s="66" t="str">
        <f>IF(VLOOKUP(A1815,入力シート❷!A:AF,25,FALSE)="","",VLOOKUP(A1815,入力シート❷!A:AF,25,FALSE))</f>
        <v/>
      </c>
      <c r="AB1815" s="66" t="str">
        <f>IF(VLOOKUP(A1815,入力シート❷!A:AF,26,FALSE)="","",VLOOKUP(A1815,入力シート❷!A:AF,26,FALSE))</f>
        <v/>
      </c>
      <c r="AC1815" s="77" t="str">
        <f>IF(VLOOKUP(A1815,入力シート❷!A:AF,27,FALSE)="","",VLOOKUP(A1815,入力シート❷!A:AF,27,FALSE))</f>
        <v/>
      </c>
      <c r="AD1815" s="81" t="str">
        <f>IF(VLOOKUP(A1815,入力シート❷!A:AG,33,FALSE)="","必要な場合、入力シート❷に入力してください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必要な場合、入力シート❷に入力してください",VLOOKUP(A1815,入力シート❷!A:AG,33,FALSE))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815" s="81"/>
      <c r="AF1815" s="81"/>
      <c r="AG1815" s="82"/>
      <c r="AH1815" s="164" t="s">
        <v>15</v>
      </c>
    </row>
    <row r="1816" spans="1:34" ht="6" customHeight="1" thickBot="1">
      <c r="A1816" s="249"/>
      <c r="B1816" s="294"/>
      <c r="C1816" s="297"/>
      <c r="D1816" s="300"/>
      <c r="E1816" s="251"/>
      <c r="F1816" s="254"/>
      <c r="G1816" s="254"/>
      <c r="H1816" s="257"/>
      <c r="I1816" s="294"/>
      <c r="J1816" s="297"/>
      <c r="K1816" s="300"/>
      <c r="L1816" s="279"/>
      <c r="M1816" s="280"/>
      <c r="N1816" s="269"/>
      <c r="O1816" s="272"/>
      <c r="P1816" s="115"/>
      <c r="Q1816" s="115"/>
      <c r="R1816" s="115"/>
      <c r="S1816" s="115"/>
      <c r="T1816" s="115"/>
      <c r="U1816" s="115"/>
      <c r="V1816" s="124"/>
      <c r="W1816" s="121"/>
      <c r="X1816" s="75"/>
      <c r="Y1816" s="67"/>
      <c r="Z1816" s="67"/>
      <c r="AA1816" s="67"/>
      <c r="AB1816" s="67"/>
      <c r="AC1816" s="78"/>
      <c r="AD1816" s="83"/>
      <c r="AE1816" s="83"/>
      <c r="AF1816" s="83"/>
      <c r="AG1816" s="84"/>
      <c r="AH1816" s="165"/>
    </row>
    <row r="1817" spans="1:34" ht="6" customHeight="1" thickBot="1">
      <c r="A1817" s="249"/>
      <c r="B1817" s="294"/>
      <c r="C1817" s="297"/>
      <c r="D1817" s="300"/>
      <c r="E1817" s="251"/>
      <c r="F1817" s="254"/>
      <c r="G1817" s="254"/>
      <c r="H1817" s="257"/>
      <c r="I1817" s="294"/>
      <c r="J1817" s="297"/>
      <c r="K1817" s="300"/>
      <c r="L1817" s="279"/>
      <c r="M1817" s="280"/>
      <c r="N1817" s="269"/>
      <c r="O1817" s="272"/>
      <c r="P1817" s="107" t="str">
        <f>IF(VLOOKUP(A1815,入力シート❷!A:U,10,FALSE)="","",VLOOKUP(A1815,入力シート❷!A:U,10,FALSE))</f>
        <v/>
      </c>
      <c r="Q1817" s="107" t="str">
        <f>IF(VLOOKUP(A1815,入力シート❷!A:U,11,FALSE)="","",VLOOKUP(A1815,入力シート❷!A:U,11,FALSE))</f>
        <v/>
      </c>
      <c r="R1817" s="107" t="str">
        <f>IF(VLOOKUP(A1815,入力シート❷!A:U,12,FALSE)="","",VLOOKUP(A1815,入力シート❷!A:U,12,FALSE))</f>
        <v/>
      </c>
      <c r="S1817" s="107" t="str">
        <f>IF(VLOOKUP(A1815,入力シート❷!A:U,13,FALSE)="","",VLOOKUP(A1815,入力シート❷!A:U,13,FALSE))</f>
        <v/>
      </c>
      <c r="T1817" s="107" t="str">
        <f>IF(VLOOKUP(A1815,入力シート❷!A:U,18,FALSE)="","",VLOOKUP(A1815,入力シート❷!A:U,18,FALSE))</f>
        <v/>
      </c>
      <c r="U1817" s="107" t="str">
        <f>IF(SUM(P1817:T1817)=0,"",SUM(P1817:T1817))</f>
        <v/>
      </c>
      <c r="V1817" s="124"/>
      <c r="W1817" s="121"/>
      <c r="X1817" s="75"/>
      <c r="Y1817" s="67"/>
      <c r="Z1817" s="67"/>
      <c r="AA1817" s="67"/>
      <c r="AB1817" s="67"/>
      <c r="AC1817" s="78"/>
      <c r="AD1817" s="83"/>
      <c r="AE1817" s="83"/>
      <c r="AF1817" s="83"/>
      <c r="AG1817" s="84"/>
      <c r="AH1817" s="165"/>
    </row>
    <row r="1818" spans="1:34" ht="6" customHeight="1" thickBot="1">
      <c r="A1818" s="249"/>
      <c r="B1818" s="294"/>
      <c r="C1818" s="297"/>
      <c r="D1818" s="300"/>
      <c r="E1818" s="251"/>
      <c r="F1818" s="254"/>
      <c r="G1818" s="254"/>
      <c r="H1818" s="257"/>
      <c r="I1818" s="294"/>
      <c r="J1818" s="297"/>
      <c r="K1818" s="300"/>
      <c r="L1818" s="281"/>
      <c r="M1818" s="282"/>
      <c r="N1818" s="270"/>
      <c r="O1818" s="273"/>
      <c r="P1818" s="107"/>
      <c r="Q1818" s="107"/>
      <c r="R1818" s="107"/>
      <c r="S1818" s="107"/>
      <c r="T1818" s="107"/>
      <c r="U1818" s="107"/>
      <c r="V1818" s="154"/>
      <c r="W1818" s="139"/>
      <c r="X1818" s="75"/>
      <c r="Y1818" s="67"/>
      <c r="Z1818" s="67"/>
      <c r="AA1818" s="67"/>
      <c r="AB1818" s="67"/>
      <c r="AC1818" s="78"/>
      <c r="AD1818" s="83"/>
      <c r="AE1818" s="83"/>
      <c r="AF1818" s="83"/>
      <c r="AG1818" s="84"/>
      <c r="AH1818" s="166"/>
    </row>
    <row r="1819" spans="1:34" ht="6" customHeight="1" thickBot="1">
      <c r="A1819" s="249"/>
      <c r="B1819" s="294"/>
      <c r="C1819" s="297"/>
      <c r="D1819" s="300"/>
      <c r="E1819" s="251"/>
      <c r="F1819" s="254"/>
      <c r="G1819" s="254"/>
      <c r="H1819" s="257"/>
      <c r="I1819" s="294"/>
      <c r="J1819" s="297"/>
      <c r="K1819" s="300"/>
      <c r="L1819" s="259" t="str">
        <f>IF(OR(VLOOKUP(A1815,入力シート❷!A:I,5,FALSE)="",VLOOKUP(A1815,入力シート❷!A:I,6,FALSE)=""),"入力シート❷に入力してください",VLOOKUP(A1815,入力シート❷!A:I,5,FALSE)&amp;"　"&amp;VLOOKUP(A1815,入力シート❷!A:I,6,FALSE))</f>
        <v>入力シート❷に入力してください</v>
      </c>
      <c r="M1819" s="260"/>
      <c r="N1819" s="260"/>
      <c r="O1819" s="261"/>
      <c r="P1819" s="107"/>
      <c r="Q1819" s="107"/>
      <c r="R1819" s="107"/>
      <c r="S1819" s="107"/>
      <c r="T1819" s="107"/>
      <c r="U1819" s="107"/>
      <c r="V1819" s="136" t="s">
        <v>9</v>
      </c>
      <c r="W1819" s="128" t="str">
        <f>IF(VLOOKUP(A1815,入力シート❷!A:U,20,FALSE)="","",VLOOKUP(A1815,入力シート❷!A:U,20,FALSE))</f>
        <v/>
      </c>
      <c r="X1819" s="75"/>
      <c r="Y1819" s="67"/>
      <c r="Z1819" s="67"/>
      <c r="AA1819" s="67"/>
      <c r="AB1819" s="67"/>
      <c r="AC1819" s="78"/>
      <c r="AD1819" s="83"/>
      <c r="AE1819" s="83"/>
      <c r="AF1819" s="83"/>
      <c r="AG1819" s="84"/>
      <c r="AH1819" s="167" t="s">
        <v>15</v>
      </c>
    </row>
    <row r="1820" spans="1:34" ht="6" customHeight="1" thickBot="1">
      <c r="A1820" s="249"/>
      <c r="B1820" s="294"/>
      <c r="C1820" s="297"/>
      <c r="D1820" s="300"/>
      <c r="E1820" s="251"/>
      <c r="F1820" s="254"/>
      <c r="G1820" s="254"/>
      <c r="H1820" s="257"/>
      <c r="I1820" s="294"/>
      <c r="J1820" s="297"/>
      <c r="K1820" s="300"/>
      <c r="L1820" s="262"/>
      <c r="M1820" s="263"/>
      <c r="N1820" s="263"/>
      <c r="O1820" s="264"/>
      <c r="P1820" s="113"/>
      <c r="Q1820" s="113"/>
      <c r="R1820" s="113"/>
      <c r="S1820" s="113"/>
      <c r="T1820" s="113"/>
      <c r="U1820" s="113"/>
      <c r="V1820" s="124"/>
      <c r="W1820" s="121"/>
      <c r="X1820" s="75"/>
      <c r="Y1820" s="67"/>
      <c r="Z1820" s="67"/>
      <c r="AA1820" s="67"/>
      <c r="AB1820" s="67"/>
      <c r="AC1820" s="78"/>
      <c r="AD1820" s="83"/>
      <c r="AE1820" s="83"/>
      <c r="AF1820" s="83"/>
      <c r="AG1820" s="84"/>
      <c r="AH1820" s="165"/>
    </row>
    <row r="1821" spans="1:34" ht="6" customHeight="1" thickBot="1">
      <c r="A1821" s="249"/>
      <c r="B1821" s="294"/>
      <c r="C1821" s="297"/>
      <c r="D1821" s="300"/>
      <c r="E1821" s="251"/>
      <c r="F1821" s="254"/>
      <c r="G1821" s="254"/>
      <c r="H1821" s="257"/>
      <c r="I1821" s="294"/>
      <c r="J1821" s="297"/>
      <c r="K1821" s="300"/>
      <c r="L1821" s="262"/>
      <c r="M1821" s="263"/>
      <c r="N1821" s="263"/>
      <c r="O1821" s="264"/>
      <c r="P1821" s="114" t="s">
        <v>4</v>
      </c>
      <c r="Q1821" s="114" t="s">
        <v>5</v>
      </c>
      <c r="R1821" s="114" t="s">
        <v>11</v>
      </c>
      <c r="S1821" s="114" t="s">
        <v>12</v>
      </c>
      <c r="T1821" s="126" t="s">
        <v>15</v>
      </c>
      <c r="U1821" s="16"/>
      <c r="V1821" s="124"/>
      <c r="W1821" s="121"/>
      <c r="X1821" s="75" t="str">
        <f>IF(VLOOKUP(A1815,入力シート❷!A:AF,28,FALSE)="","",VLOOKUP(A1815,入力シート❷!A:AF,28,FALSE))</f>
        <v/>
      </c>
      <c r="Y1821" s="67" t="str">
        <f>IF(VLOOKUP(A1815,入力シート❷!A:AF,29,FALSE)="","",VLOOKUP(A1815,入力シート❷!A:AF,29,FALSE))</f>
        <v/>
      </c>
      <c r="Z1821" s="67" t="str">
        <f>IF(VLOOKUP(A1815,入力シート❷!A:AF,30,FALSE)="","",VLOOKUP(A1815,入力シート❷!A:AF,30,FALSE))</f>
        <v/>
      </c>
      <c r="AA1821" s="67" t="str">
        <f>IF(VLOOKUP(A1815,入力シート❷!A:AF,31,FALSE)="","",VLOOKUP(A1815,入力シート❷!A:AF,31,FALSE))</f>
        <v/>
      </c>
      <c r="AB1821" s="67" t="str">
        <f>IF(VLOOKUP(A1815,入力シート❷!A:AF,32,FALSE)="","",VLOOKUP(A1815,入力シート❷!A:AF,32,FALSE))</f>
        <v/>
      </c>
      <c r="AC1821" s="69"/>
      <c r="AD1821" s="83"/>
      <c r="AE1821" s="83"/>
      <c r="AF1821" s="83"/>
      <c r="AG1821" s="84"/>
      <c r="AH1821" s="165"/>
    </row>
    <row r="1822" spans="1:34" ht="6" customHeight="1" thickBot="1">
      <c r="A1822" s="249"/>
      <c r="B1822" s="294"/>
      <c r="C1822" s="297"/>
      <c r="D1822" s="300"/>
      <c r="E1822" s="251"/>
      <c r="F1822" s="254"/>
      <c r="G1822" s="254"/>
      <c r="H1822" s="257"/>
      <c r="I1822" s="294"/>
      <c r="J1822" s="297"/>
      <c r="K1822" s="300"/>
      <c r="L1822" s="262"/>
      <c r="M1822" s="263"/>
      <c r="N1822" s="263"/>
      <c r="O1822" s="264"/>
      <c r="P1822" s="115"/>
      <c r="Q1822" s="115"/>
      <c r="R1822" s="115"/>
      <c r="S1822" s="115"/>
      <c r="T1822" s="127"/>
      <c r="U1822" s="17"/>
      <c r="V1822" s="137"/>
      <c r="W1822" s="129"/>
      <c r="X1822" s="75"/>
      <c r="Y1822" s="67"/>
      <c r="Z1822" s="67"/>
      <c r="AA1822" s="67"/>
      <c r="AB1822" s="67"/>
      <c r="AC1822" s="69"/>
      <c r="AD1822" s="83"/>
      <c r="AE1822" s="83"/>
      <c r="AF1822" s="83"/>
      <c r="AG1822" s="84"/>
      <c r="AH1822" s="166"/>
    </row>
    <row r="1823" spans="1:34" ht="6" customHeight="1" thickBot="1">
      <c r="A1823" s="249"/>
      <c r="B1823" s="294"/>
      <c r="C1823" s="297"/>
      <c r="D1823" s="300"/>
      <c r="E1823" s="251"/>
      <c r="F1823" s="254"/>
      <c r="G1823" s="254"/>
      <c r="H1823" s="257"/>
      <c r="I1823" s="294"/>
      <c r="J1823" s="297"/>
      <c r="K1823" s="300"/>
      <c r="L1823" s="262"/>
      <c r="M1823" s="263"/>
      <c r="N1823" s="263"/>
      <c r="O1823" s="264"/>
      <c r="P1823" s="107" t="str">
        <f>IF(VLOOKUP(A1815,入力シート❷!A:U,14,FALSE)="","",VLOOKUP(A1815,入力シート❷!A:U,14,FALSE))</f>
        <v/>
      </c>
      <c r="Q1823" s="107" t="str">
        <f>IF(VLOOKUP(A1815,入力シート❷!A:U,15,FALSE)="","",VLOOKUP(A1815,入力シート❷!A:U,15,FALSE))</f>
        <v/>
      </c>
      <c r="R1823" s="107" t="str">
        <f>IF(VLOOKUP(A1815,入力シート❷!A:U,16,FALSE)="","",VLOOKUP(A1815,入力シート❷!A:U,16,FALSE))</f>
        <v/>
      </c>
      <c r="S1823" s="107" t="str">
        <f>IF(VLOOKUP(A1815,入力シート❷!A:U,17,FALSE)="","",VLOOKUP(A1815,入力シート❷!A:U,17,FALSE))</f>
        <v/>
      </c>
      <c r="T1823" s="127"/>
      <c r="U1823" s="17"/>
      <c r="V1823" s="123" t="s">
        <v>10</v>
      </c>
      <c r="W1823" s="120" t="str">
        <f>IF(VLOOKUP(A1815,入力シート❷!A:U,21,FALSE)="","",VLOOKUP(A1815,入力シート❷!A:U,21,FALSE))</f>
        <v/>
      </c>
      <c r="X1823" s="75"/>
      <c r="Y1823" s="67"/>
      <c r="Z1823" s="67"/>
      <c r="AA1823" s="67"/>
      <c r="AB1823" s="67"/>
      <c r="AC1823" s="69"/>
      <c r="AD1823" s="83"/>
      <c r="AE1823" s="83"/>
      <c r="AF1823" s="83"/>
      <c r="AG1823" s="84"/>
      <c r="AH1823" s="167" t="s">
        <v>15</v>
      </c>
    </row>
    <row r="1824" spans="1:34" ht="6" customHeight="1" thickBot="1">
      <c r="A1824" s="249"/>
      <c r="B1824" s="294"/>
      <c r="C1824" s="297"/>
      <c r="D1824" s="300"/>
      <c r="E1824" s="251"/>
      <c r="F1824" s="254"/>
      <c r="G1824" s="254"/>
      <c r="H1824" s="257"/>
      <c r="I1824" s="294"/>
      <c r="J1824" s="297"/>
      <c r="K1824" s="300"/>
      <c r="L1824" s="262"/>
      <c r="M1824" s="263"/>
      <c r="N1824" s="263"/>
      <c r="O1824" s="264"/>
      <c r="P1824" s="107"/>
      <c r="Q1824" s="107"/>
      <c r="R1824" s="107"/>
      <c r="S1824" s="107"/>
      <c r="T1824" s="111" t="str">
        <f>VLOOKUP(A1815,■■■!A:BN,66)</f>
        <v/>
      </c>
      <c r="U1824" s="118">
        <f>VLOOKUP(A1815,■■■!A:BA,53)</f>
        <v>0</v>
      </c>
      <c r="V1824" s="124"/>
      <c r="W1824" s="121"/>
      <c r="X1824" s="75"/>
      <c r="Y1824" s="67"/>
      <c r="Z1824" s="67"/>
      <c r="AA1824" s="67"/>
      <c r="AB1824" s="67"/>
      <c r="AC1824" s="69"/>
      <c r="AD1824" s="83"/>
      <c r="AE1824" s="83"/>
      <c r="AF1824" s="83"/>
      <c r="AG1824" s="84"/>
      <c r="AH1824" s="165"/>
    </row>
    <row r="1825" spans="1:34" ht="6" customHeight="1" thickBot="1">
      <c r="A1825" s="249"/>
      <c r="B1825" s="294"/>
      <c r="C1825" s="297"/>
      <c r="D1825" s="300"/>
      <c r="E1825" s="251"/>
      <c r="F1825" s="254"/>
      <c r="G1825" s="254"/>
      <c r="H1825" s="257"/>
      <c r="I1825" s="294"/>
      <c r="J1825" s="297"/>
      <c r="K1825" s="300"/>
      <c r="L1825" s="262"/>
      <c r="M1825" s="263"/>
      <c r="N1825" s="263"/>
      <c r="O1825" s="264"/>
      <c r="P1825" s="107"/>
      <c r="Q1825" s="107"/>
      <c r="R1825" s="107"/>
      <c r="S1825" s="107"/>
      <c r="T1825" s="111"/>
      <c r="U1825" s="118"/>
      <c r="V1825" s="124"/>
      <c r="W1825" s="121"/>
      <c r="X1825" s="75"/>
      <c r="Y1825" s="67"/>
      <c r="Z1825" s="67"/>
      <c r="AA1825" s="67"/>
      <c r="AB1825" s="67"/>
      <c r="AC1825" s="69"/>
      <c r="AD1825" s="83"/>
      <c r="AE1825" s="83"/>
      <c r="AF1825" s="83"/>
      <c r="AG1825" s="84"/>
      <c r="AH1825" s="165"/>
    </row>
    <row r="1826" spans="1:34" ht="6" customHeight="1" thickBot="1">
      <c r="A1826" s="249"/>
      <c r="B1826" s="295"/>
      <c r="C1826" s="298"/>
      <c r="D1826" s="301"/>
      <c r="E1826" s="252"/>
      <c r="F1826" s="255"/>
      <c r="G1826" s="255"/>
      <c r="H1826" s="258"/>
      <c r="I1826" s="295"/>
      <c r="J1826" s="298"/>
      <c r="K1826" s="301"/>
      <c r="L1826" s="265"/>
      <c r="M1826" s="266"/>
      <c r="N1826" s="266"/>
      <c r="O1826" s="267"/>
      <c r="P1826" s="108"/>
      <c r="Q1826" s="108"/>
      <c r="R1826" s="108"/>
      <c r="S1826" s="108"/>
      <c r="T1826" s="112"/>
      <c r="U1826" s="119"/>
      <c r="V1826" s="125"/>
      <c r="W1826" s="122"/>
      <c r="X1826" s="76"/>
      <c r="Y1826" s="68"/>
      <c r="Z1826" s="68"/>
      <c r="AA1826" s="68"/>
      <c r="AB1826" s="68"/>
      <c r="AC1826" s="70"/>
      <c r="AD1826" s="85"/>
      <c r="AE1826" s="85"/>
      <c r="AF1826" s="85"/>
      <c r="AG1826" s="86"/>
      <c r="AH1826" s="168"/>
    </row>
    <row r="1827" spans="1:34" ht="6" customHeight="1" thickBot="1">
      <c r="A1827" s="249">
        <v>99</v>
      </c>
      <c r="B1827" s="293" t="str">
        <f>IF(VLOOKUP(A1827,入力シート❷!A:B,2,FALSE)="ハイパーコース","ハイパー","")</f>
        <v/>
      </c>
      <c r="C1827" s="296" t="str">
        <f>IF(VLOOKUP(A1827,入力シート❷!A:B,2,FALSE)="アドバンストコース","アドバンスト","")</f>
        <v/>
      </c>
      <c r="D1827" s="299" t="str">
        <f>IF(VLOOKUP(A1827,入力シート❷!A:B,2,FALSE)="アグレッシブコース","アグレッシブ","")</f>
        <v/>
      </c>
      <c r="E1827" s="250" t="str">
        <f>IF(VLOOKUP(A1827,入力シート❷!A:C,3,FALSE)="A推薦(単願)","A推薦","")</f>
        <v/>
      </c>
      <c r="F1827" s="253" t="str">
        <f>IF(VLOOKUP(A1827,入力シート❷!A:C,3,FALSE)="B推薦(併願)","B推薦","")</f>
        <v/>
      </c>
      <c r="G1827" s="253" t="str">
        <f>IF(VLOOKUP(A1827,入力シート❷!A:C,3,FALSE)="C推薦(第一志望)","C推薦","")</f>
        <v/>
      </c>
      <c r="H1827" s="256" t="str">
        <f>IF(VLOOKUP(A1827,入力シート❷!A:C,3,FALSE)="併願優遇","併願優遇","")</f>
        <v/>
      </c>
      <c r="I1827" s="293" t="str">
        <f>IF(VLOOKUP(A1827,入力シート❷!A:D,4,FALSE)="学業特待Ⅰ","学業特待Ⅰ","")</f>
        <v/>
      </c>
      <c r="J1827" s="296" t="str">
        <f>IF(VLOOKUP(A1827,入力シート❷!A:D,4,FALSE)="学業特待Ⅱ","学業特待Ⅱ","")</f>
        <v/>
      </c>
      <c r="K1827" s="299" t="str">
        <f>IF(VLOOKUP(A1827,入力シート❷!A:D,4,FALSE)="学業特待Ⅲ","学業特待Ⅲ","")</f>
        <v/>
      </c>
      <c r="L1827" s="277" t="str">
        <f>IF(OR(VLOOKUP(A1827,入力シート❷!A:I,7,FALSE)="",VLOOKUP(A1827,入力シート❷!A:I,8,FALSE)=""),"入力シート❷に入力してください",VLOOKUP(A1827,入力シート❷!A:I,7,FALSE)&amp;"　"&amp;VLOOKUP(A1827,入力シート❷!A:I,8,FALSE))</f>
        <v>入力シート❷に入力してください</v>
      </c>
      <c r="M1827" s="278"/>
      <c r="N1827" s="268" t="str">
        <f>IF(VLOOKUP(A1827,入力シート❷!A:I,9,FALSE)="","",IF(VLOOKUP(A1827,入力シート❷!A:I,9,FALSE)="女","",VLOOKUP(A1827,入力シート❷!A:I,9,FALSE)))</f>
        <v/>
      </c>
      <c r="O1827" s="271" t="str">
        <f>IF(VLOOKUP(A1827,入力シート❷!A:I,9,FALSE)="","",IF(VLOOKUP(A1827,入力シート❷!A:I,9,FALSE)="男","",VLOOKUP(A1827,入力シート❷!A:I,9,FALSE)))</f>
        <v/>
      </c>
      <c r="P1827" s="159" t="s">
        <v>0</v>
      </c>
      <c r="Q1827" s="159" t="s">
        <v>1</v>
      </c>
      <c r="R1827" s="159" t="s">
        <v>2</v>
      </c>
      <c r="S1827" s="159" t="s">
        <v>3</v>
      </c>
      <c r="T1827" s="159" t="s">
        <v>6</v>
      </c>
      <c r="U1827" s="159" t="s">
        <v>7</v>
      </c>
      <c r="V1827" s="153" t="s">
        <v>8</v>
      </c>
      <c r="W1827" s="138" t="str">
        <f>IF(VLOOKUP(A1827,入力シート❷!A:U,19,FALSE)="","",VLOOKUP(A1827,入力シート❷!A:U,19,FALSE))</f>
        <v/>
      </c>
      <c r="X1827" s="87" t="str">
        <f>IF(VLOOKUP(A1827,入力シート❷!A:AF,22,FALSE)="","",VLOOKUP(A1827,入力シート❷!A:AF,22,FALSE))</f>
        <v/>
      </c>
      <c r="Y1827" s="66" t="str">
        <f>IF(VLOOKUP(A1827,入力シート❷!A:AF,23,FALSE)="","",VLOOKUP(A1827,入力シート❷!A:AF,23,FALSE))</f>
        <v/>
      </c>
      <c r="Z1827" s="66" t="str">
        <f>IF(VLOOKUP(A1827,入力シート❷!A:AF,24,FALSE)="","",VLOOKUP(A1827,入力シート❷!A:AF,24,FALSE))</f>
        <v/>
      </c>
      <c r="AA1827" s="66" t="str">
        <f>IF(VLOOKUP(A1827,入力シート❷!A:AF,25,FALSE)="","",VLOOKUP(A1827,入力シート❷!A:AF,25,FALSE))</f>
        <v/>
      </c>
      <c r="AB1827" s="66" t="str">
        <f>IF(VLOOKUP(A1827,入力シート❷!A:AF,26,FALSE)="","",VLOOKUP(A1827,入力シート❷!A:AF,26,FALSE))</f>
        <v/>
      </c>
      <c r="AC1827" s="77" t="str">
        <f>IF(VLOOKUP(A1827,入力シート❷!A:AF,27,FALSE)="","",VLOOKUP(A1827,入力シート❷!A:AF,27,FALSE))</f>
        <v/>
      </c>
      <c r="AD1827" s="81" t="str">
        <f>IF(VLOOKUP(A1827,入力シート❷!A:AG,33,FALSE)="","必要な場合、入力シート❷に入力してください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必要な場合、入力シート❷に入力してください",VLOOKUP(A1827,入力シート❷!A:AG,33,FALSE))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827" s="81"/>
      <c r="AF1827" s="81"/>
      <c r="AG1827" s="82"/>
      <c r="AH1827" s="164" t="s">
        <v>15</v>
      </c>
    </row>
    <row r="1828" spans="1:34" ht="6" customHeight="1" thickBot="1">
      <c r="A1828" s="249"/>
      <c r="B1828" s="294"/>
      <c r="C1828" s="297"/>
      <c r="D1828" s="300"/>
      <c r="E1828" s="251"/>
      <c r="F1828" s="254"/>
      <c r="G1828" s="254"/>
      <c r="H1828" s="257"/>
      <c r="I1828" s="294"/>
      <c r="J1828" s="297"/>
      <c r="K1828" s="300"/>
      <c r="L1828" s="279"/>
      <c r="M1828" s="280"/>
      <c r="N1828" s="269"/>
      <c r="O1828" s="272"/>
      <c r="P1828" s="115"/>
      <c r="Q1828" s="115"/>
      <c r="R1828" s="115"/>
      <c r="S1828" s="115"/>
      <c r="T1828" s="115"/>
      <c r="U1828" s="115"/>
      <c r="V1828" s="124"/>
      <c r="W1828" s="121"/>
      <c r="X1828" s="75"/>
      <c r="Y1828" s="67"/>
      <c r="Z1828" s="67"/>
      <c r="AA1828" s="67"/>
      <c r="AB1828" s="67"/>
      <c r="AC1828" s="78"/>
      <c r="AD1828" s="83"/>
      <c r="AE1828" s="83"/>
      <c r="AF1828" s="83"/>
      <c r="AG1828" s="84"/>
      <c r="AH1828" s="165"/>
    </row>
    <row r="1829" spans="1:34" ht="6" customHeight="1" thickBot="1">
      <c r="A1829" s="249"/>
      <c r="B1829" s="294"/>
      <c r="C1829" s="297"/>
      <c r="D1829" s="300"/>
      <c r="E1829" s="251"/>
      <c r="F1829" s="254"/>
      <c r="G1829" s="254"/>
      <c r="H1829" s="257"/>
      <c r="I1829" s="294"/>
      <c r="J1829" s="297"/>
      <c r="K1829" s="300"/>
      <c r="L1829" s="279"/>
      <c r="M1829" s="280"/>
      <c r="N1829" s="269"/>
      <c r="O1829" s="272"/>
      <c r="P1829" s="107" t="str">
        <f>IF(VLOOKUP(A1827,入力シート❷!A:U,10,FALSE)="","",VLOOKUP(A1827,入力シート❷!A:U,10,FALSE))</f>
        <v/>
      </c>
      <c r="Q1829" s="107" t="str">
        <f>IF(VLOOKUP(A1827,入力シート❷!A:U,11,FALSE)="","",VLOOKUP(A1827,入力シート❷!A:U,11,FALSE))</f>
        <v/>
      </c>
      <c r="R1829" s="107" t="str">
        <f>IF(VLOOKUP(A1827,入力シート❷!A:U,12,FALSE)="","",VLOOKUP(A1827,入力シート❷!A:U,12,FALSE))</f>
        <v/>
      </c>
      <c r="S1829" s="107" t="str">
        <f>IF(VLOOKUP(A1827,入力シート❷!A:U,13,FALSE)="","",VLOOKUP(A1827,入力シート❷!A:U,13,FALSE))</f>
        <v/>
      </c>
      <c r="T1829" s="107" t="str">
        <f>IF(VLOOKUP(A1827,入力シート❷!A:U,18,FALSE)="","",VLOOKUP(A1827,入力シート❷!A:U,18,FALSE))</f>
        <v/>
      </c>
      <c r="U1829" s="107" t="str">
        <f>IF(SUM(P1829:T1829)=0,"",SUM(P1829:T1829))</f>
        <v/>
      </c>
      <c r="V1829" s="124"/>
      <c r="W1829" s="121"/>
      <c r="X1829" s="75"/>
      <c r="Y1829" s="67"/>
      <c r="Z1829" s="67"/>
      <c r="AA1829" s="67"/>
      <c r="AB1829" s="67"/>
      <c r="AC1829" s="78"/>
      <c r="AD1829" s="83"/>
      <c r="AE1829" s="83"/>
      <c r="AF1829" s="83"/>
      <c r="AG1829" s="84"/>
      <c r="AH1829" s="165"/>
    </row>
    <row r="1830" spans="1:34" ht="6" customHeight="1" thickBot="1">
      <c r="A1830" s="249"/>
      <c r="B1830" s="294"/>
      <c r="C1830" s="297"/>
      <c r="D1830" s="300"/>
      <c r="E1830" s="251"/>
      <c r="F1830" s="254"/>
      <c r="G1830" s="254"/>
      <c r="H1830" s="257"/>
      <c r="I1830" s="294"/>
      <c r="J1830" s="297"/>
      <c r="K1830" s="300"/>
      <c r="L1830" s="281"/>
      <c r="M1830" s="282"/>
      <c r="N1830" s="270"/>
      <c r="O1830" s="273"/>
      <c r="P1830" s="107"/>
      <c r="Q1830" s="107"/>
      <c r="R1830" s="107"/>
      <c r="S1830" s="107"/>
      <c r="T1830" s="107"/>
      <c r="U1830" s="107"/>
      <c r="V1830" s="154"/>
      <c r="W1830" s="139"/>
      <c r="X1830" s="75"/>
      <c r="Y1830" s="67"/>
      <c r="Z1830" s="67"/>
      <c r="AA1830" s="67"/>
      <c r="AB1830" s="67"/>
      <c r="AC1830" s="78"/>
      <c r="AD1830" s="83"/>
      <c r="AE1830" s="83"/>
      <c r="AF1830" s="83"/>
      <c r="AG1830" s="84"/>
      <c r="AH1830" s="166"/>
    </row>
    <row r="1831" spans="1:34" ht="6" customHeight="1" thickBot="1">
      <c r="A1831" s="249"/>
      <c r="B1831" s="294"/>
      <c r="C1831" s="297"/>
      <c r="D1831" s="300"/>
      <c r="E1831" s="251"/>
      <c r="F1831" s="254"/>
      <c r="G1831" s="254"/>
      <c r="H1831" s="257"/>
      <c r="I1831" s="294"/>
      <c r="J1831" s="297"/>
      <c r="K1831" s="300"/>
      <c r="L1831" s="259" t="str">
        <f>IF(OR(VLOOKUP(A1827,入力シート❷!A:I,5,FALSE)="",VLOOKUP(A1827,入力シート❷!A:I,6,FALSE)=""),"入力シート❷に入力してください",VLOOKUP(A1827,入力シート❷!A:I,5,FALSE)&amp;"　"&amp;VLOOKUP(A1827,入力シート❷!A:I,6,FALSE))</f>
        <v>入力シート❷に入力してください</v>
      </c>
      <c r="M1831" s="260"/>
      <c r="N1831" s="260"/>
      <c r="O1831" s="261"/>
      <c r="P1831" s="107"/>
      <c r="Q1831" s="107"/>
      <c r="R1831" s="107"/>
      <c r="S1831" s="107"/>
      <c r="T1831" s="107"/>
      <c r="U1831" s="107"/>
      <c r="V1831" s="136" t="s">
        <v>9</v>
      </c>
      <c r="W1831" s="128" t="str">
        <f>IF(VLOOKUP(A1827,入力シート❷!A:U,20,FALSE)="","",VLOOKUP(A1827,入力シート❷!A:U,20,FALSE))</f>
        <v/>
      </c>
      <c r="X1831" s="75"/>
      <c r="Y1831" s="67"/>
      <c r="Z1831" s="67"/>
      <c r="AA1831" s="67"/>
      <c r="AB1831" s="67"/>
      <c r="AC1831" s="78"/>
      <c r="AD1831" s="83"/>
      <c r="AE1831" s="83"/>
      <c r="AF1831" s="83"/>
      <c r="AG1831" s="84"/>
      <c r="AH1831" s="167" t="s">
        <v>15</v>
      </c>
    </row>
    <row r="1832" spans="1:34" ht="6" customHeight="1" thickBot="1">
      <c r="A1832" s="249"/>
      <c r="B1832" s="294"/>
      <c r="C1832" s="297"/>
      <c r="D1832" s="300"/>
      <c r="E1832" s="251"/>
      <c r="F1832" s="254"/>
      <c r="G1832" s="254"/>
      <c r="H1832" s="257"/>
      <c r="I1832" s="294"/>
      <c r="J1832" s="297"/>
      <c r="K1832" s="300"/>
      <c r="L1832" s="262"/>
      <c r="M1832" s="263"/>
      <c r="N1832" s="263"/>
      <c r="O1832" s="264"/>
      <c r="P1832" s="113"/>
      <c r="Q1832" s="113"/>
      <c r="R1832" s="113"/>
      <c r="S1832" s="113"/>
      <c r="T1832" s="113"/>
      <c r="U1832" s="113"/>
      <c r="V1832" s="124"/>
      <c r="W1832" s="121"/>
      <c r="X1832" s="75"/>
      <c r="Y1832" s="67"/>
      <c r="Z1832" s="67"/>
      <c r="AA1832" s="67"/>
      <c r="AB1832" s="67"/>
      <c r="AC1832" s="78"/>
      <c r="AD1832" s="83"/>
      <c r="AE1832" s="83"/>
      <c r="AF1832" s="83"/>
      <c r="AG1832" s="84"/>
      <c r="AH1832" s="165"/>
    </row>
    <row r="1833" spans="1:34" ht="6" customHeight="1" thickBot="1">
      <c r="A1833" s="249"/>
      <c r="B1833" s="294"/>
      <c r="C1833" s="297"/>
      <c r="D1833" s="300"/>
      <c r="E1833" s="251"/>
      <c r="F1833" s="254"/>
      <c r="G1833" s="254"/>
      <c r="H1833" s="257"/>
      <c r="I1833" s="294"/>
      <c r="J1833" s="297"/>
      <c r="K1833" s="300"/>
      <c r="L1833" s="262"/>
      <c r="M1833" s="263"/>
      <c r="N1833" s="263"/>
      <c r="O1833" s="264"/>
      <c r="P1833" s="114" t="s">
        <v>4</v>
      </c>
      <c r="Q1833" s="114" t="s">
        <v>5</v>
      </c>
      <c r="R1833" s="114" t="s">
        <v>11</v>
      </c>
      <c r="S1833" s="114" t="s">
        <v>12</v>
      </c>
      <c r="T1833" s="126" t="s">
        <v>15</v>
      </c>
      <c r="U1833" s="16"/>
      <c r="V1833" s="124"/>
      <c r="W1833" s="121"/>
      <c r="X1833" s="75" t="str">
        <f>IF(VLOOKUP(A1827,入力シート❷!A:AF,28,FALSE)="","",VLOOKUP(A1827,入力シート❷!A:AF,28,FALSE))</f>
        <v/>
      </c>
      <c r="Y1833" s="67" t="str">
        <f>IF(VLOOKUP(A1827,入力シート❷!A:AF,29,FALSE)="","",VLOOKUP(A1827,入力シート❷!A:AF,29,FALSE))</f>
        <v/>
      </c>
      <c r="Z1833" s="67" t="str">
        <f>IF(VLOOKUP(A1827,入力シート❷!A:AF,30,FALSE)="","",VLOOKUP(A1827,入力シート❷!A:AF,30,FALSE))</f>
        <v/>
      </c>
      <c r="AA1833" s="67" t="str">
        <f>IF(VLOOKUP(A1827,入力シート❷!A:AF,31,FALSE)="","",VLOOKUP(A1827,入力シート❷!A:AF,31,FALSE))</f>
        <v/>
      </c>
      <c r="AB1833" s="67" t="str">
        <f>IF(VLOOKUP(A1827,入力シート❷!A:AF,32,FALSE)="","",VLOOKUP(A1827,入力シート❷!A:AF,32,FALSE))</f>
        <v/>
      </c>
      <c r="AC1833" s="69"/>
      <c r="AD1833" s="83"/>
      <c r="AE1833" s="83"/>
      <c r="AF1833" s="83"/>
      <c r="AG1833" s="84"/>
      <c r="AH1833" s="165"/>
    </row>
    <row r="1834" spans="1:34" ht="6" customHeight="1" thickBot="1">
      <c r="A1834" s="249"/>
      <c r="B1834" s="294"/>
      <c r="C1834" s="297"/>
      <c r="D1834" s="300"/>
      <c r="E1834" s="251"/>
      <c r="F1834" s="254"/>
      <c r="G1834" s="254"/>
      <c r="H1834" s="257"/>
      <c r="I1834" s="294"/>
      <c r="J1834" s="297"/>
      <c r="K1834" s="300"/>
      <c r="L1834" s="262"/>
      <c r="M1834" s="263"/>
      <c r="N1834" s="263"/>
      <c r="O1834" s="264"/>
      <c r="P1834" s="115"/>
      <c r="Q1834" s="115"/>
      <c r="R1834" s="115"/>
      <c r="S1834" s="115"/>
      <c r="T1834" s="127"/>
      <c r="U1834" s="17"/>
      <c r="V1834" s="137"/>
      <c r="W1834" s="129"/>
      <c r="X1834" s="75"/>
      <c r="Y1834" s="67"/>
      <c r="Z1834" s="67"/>
      <c r="AA1834" s="67"/>
      <c r="AB1834" s="67"/>
      <c r="AC1834" s="69"/>
      <c r="AD1834" s="83"/>
      <c r="AE1834" s="83"/>
      <c r="AF1834" s="83"/>
      <c r="AG1834" s="84"/>
      <c r="AH1834" s="166"/>
    </row>
    <row r="1835" spans="1:34" ht="6" customHeight="1" thickBot="1">
      <c r="A1835" s="249"/>
      <c r="B1835" s="294"/>
      <c r="C1835" s="297"/>
      <c r="D1835" s="300"/>
      <c r="E1835" s="251"/>
      <c r="F1835" s="254"/>
      <c r="G1835" s="254"/>
      <c r="H1835" s="257"/>
      <c r="I1835" s="294"/>
      <c r="J1835" s="297"/>
      <c r="K1835" s="300"/>
      <c r="L1835" s="262"/>
      <c r="M1835" s="263"/>
      <c r="N1835" s="263"/>
      <c r="O1835" s="264"/>
      <c r="P1835" s="107" t="str">
        <f>IF(VLOOKUP(A1827,入力シート❷!A:U,14,FALSE)="","",VLOOKUP(A1827,入力シート❷!A:U,14,FALSE))</f>
        <v/>
      </c>
      <c r="Q1835" s="107" t="str">
        <f>IF(VLOOKUP(A1827,入力シート❷!A:U,15,FALSE)="","",VLOOKUP(A1827,入力シート❷!A:U,15,FALSE))</f>
        <v/>
      </c>
      <c r="R1835" s="107" t="str">
        <f>IF(VLOOKUP(A1827,入力シート❷!A:U,16,FALSE)="","",VLOOKUP(A1827,入力シート❷!A:U,16,FALSE))</f>
        <v/>
      </c>
      <c r="S1835" s="107" t="str">
        <f>IF(VLOOKUP(A1827,入力シート❷!A:U,17,FALSE)="","",VLOOKUP(A1827,入力シート❷!A:U,17,FALSE))</f>
        <v/>
      </c>
      <c r="T1835" s="127"/>
      <c r="U1835" s="17"/>
      <c r="V1835" s="123" t="s">
        <v>10</v>
      </c>
      <c r="W1835" s="120" t="str">
        <f>IF(VLOOKUP(A1827,入力シート❷!A:U,21,FALSE)="","",VLOOKUP(A1827,入力シート❷!A:U,21,FALSE))</f>
        <v/>
      </c>
      <c r="X1835" s="75"/>
      <c r="Y1835" s="67"/>
      <c r="Z1835" s="67"/>
      <c r="AA1835" s="67"/>
      <c r="AB1835" s="67"/>
      <c r="AC1835" s="69"/>
      <c r="AD1835" s="83"/>
      <c r="AE1835" s="83"/>
      <c r="AF1835" s="83"/>
      <c r="AG1835" s="84"/>
      <c r="AH1835" s="167" t="s">
        <v>15</v>
      </c>
    </row>
    <row r="1836" spans="1:34" ht="6" customHeight="1" thickBot="1">
      <c r="A1836" s="249"/>
      <c r="B1836" s="294"/>
      <c r="C1836" s="297"/>
      <c r="D1836" s="300"/>
      <c r="E1836" s="251"/>
      <c r="F1836" s="254"/>
      <c r="G1836" s="254"/>
      <c r="H1836" s="257"/>
      <c r="I1836" s="294"/>
      <c r="J1836" s="297"/>
      <c r="K1836" s="300"/>
      <c r="L1836" s="262"/>
      <c r="M1836" s="263"/>
      <c r="N1836" s="263"/>
      <c r="O1836" s="264"/>
      <c r="P1836" s="107"/>
      <c r="Q1836" s="107"/>
      <c r="R1836" s="107"/>
      <c r="S1836" s="107"/>
      <c r="T1836" s="111" t="str">
        <f>VLOOKUP(A1827,■■■!A:BN,66)</f>
        <v/>
      </c>
      <c r="U1836" s="118">
        <f>VLOOKUP(A1827,■■■!A:BA,53)</f>
        <v>0</v>
      </c>
      <c r="V1836" s="124"/>
      <c r="W1836" s="121"/>
      <c r="X1836" s="75"/>
      <c r="Y1836" s="67"/>
      <c r="Z1836" s="67"/>
      <c r="AA1836" s="67"/>
      <c r="AB1836" s="67"/>
      <c r="AC1836" s="69"/>
      <c r="AD1836" s="83"/>
      <c r="AE1836" s="83"/>
      <c r="AF1836" s="83"/>
      <c r="AG1836" s="84"/>
      <c r="AH1836" s="165"/>
    </row>
    <row r="1837" spans="1:34" ht="6" customHeight="1" thickBot="1">
      <c r="A1837" s="249"/>
      <c r="B1837" s="294"/>
      <c r="C1837" s="297"/>
      <c r="D1837" s="300"/>
      <c r="E1837" s="251"/>
      <c r="F1837" s="254"/>
      <c r="G1837" s="254"/>
      <c r="H1837" s="257"/>
      <c r="I1837" s="294"/>
      <c r="J1837" s="297"/>
      <c r="K1837" s="300"/>
      <c r="L1837" s="262"/>
      <c r="M1837" s="263"/>
      <c r="N1837" s="263"/>
      <c r="O1837" s="264"/>
      <c r="P1837" s="107"/>
      <c r="Q1837" s="107"/>
      <c r="R1837" s="107"/>
      <c r="S1837" s="107"/>
      <c r="T1837" s="111"/>
      <c r="U1837" s="118"/>
      <c r="V1837" s="124"/>
      <c r="W1837" s="121"/>
      <c r="X1837" s="75"/>
      <c r="Y1837" s="67"/>
      <c r="Z1837" s="67"/>
      <c r="AA1837" s="67"/>
      <c r="AB1837" s="67"/>
      <c r="AC1837" s="69"/>
      <c r="AD1837" s="83"/>
      <c r="AE1837" s="83"/>
      <c r="AF1837" s="83"/>
      <c r="AG1837" s="84"/>
      <c r="AH1837" s="165"/>
    </row>
    <row r="1838" spans="1:34" ht="6" customHeight="1" thickBot="1">
      <c r="A1838" s="249"/>
      <c r="B1838" s="295"/>
      <c r="C1838" s="298"/>
      <c r="D1838" s="301"/>
      <c r="E1838" s="252"/>
      <c r="F1838" s="255"/>
      <c r="G1838" s="255"/>
      <c r="H1838" s="258"/>
      <c r="I1838" s="295"/>
      <c r="J1838" s="298"/>
      <c r="K1838" s="301"/>
      <c r="L1838" s="265"/>
      <c r="M1838" s="266"/>
      <c r="N1838" s="266"/>
      <c r="O1838" s="267"/>
      <c r="P1838" s="108"/>
      <c r="Q1838" s="108"/>
      <c r="R1838" s="108"/>
      <c r="S1838" s="108"/>
      <c r="T1838" s="112"/>
      <c r="U1838" s="119"/>
      <c r="V1838" s="125"/>
      <c r="W1838" s="122"/>
      <c r="X1838" s="76"/>
      <c r="Y1838" s="68"/>
      <c r="Z1838" s="68"/>
      <c r="AA1838" s="68"/>
      <c r="AB1838" s="68"/>
      <c r="AC1838" s="70"/>
      <c r="AD1838" s="85"/>
      <c r="AE1838" s="85"/>
      <c r="AF1838" s="85"/>
      <c r="AG1838" s="86"/>
      <c r="AH1838" s="168"/>
    </row>
    <row r="1839" spans="1:34" ht="6" customHeight="1" thickBot="1">
      <c r="A1839" s="249">
        <v>100</v>
      </c>
      <c r="B1839" s="293" t="str">
        <f>IF(VLOOKUP(A1839,入力シート❷!A:B,2,FALSE)="ハイパーコース","ハイパー","")</f>
        <v/>
      </c>
      <c r="C1839" s="296" t="str">
        <f>IF(VLOOKUP(A1839,入力シート❷!A:B,2,FALSE)="アドバンストコース","アドバンスト","")</f>
        <v/>
      </c>
      <c r="D1839" s="299" t="str">
        <f>IF(VLOOKUP(A1839,入力シート❷!A:B,2,FALSE)="アグレッシブコース","アグレッシブ","")</f>
        <v/>
      </c>
      <c r="E1839" s="250" t="str">
        <f>IF(VLOOKUP(A1839,入力シート❷!A:C,3,FALSE)="A推薦(単願)","A推薦","")</f>
        <v/>
      </c>
      <c r="F1839" s="253" t="str">
        <f>IF(VLOOKUP(A1839,入力シート❷!A:C,3,FALSE)="B推薦(併願)","B推薦","")</f>
        <v/>
      </c>
      <c r="G1839" s="253" t="str">
        <f>IF(VLOOKUP(A1839,入力シート❷!A:C,3,FALSE)="C推薦(第一志望)","C推薦","")</f>
        <v/>
      </c>
      <c r="H1839" s="256" t="str">
        <f>IF(VLOOKUP(A1839,入力シート❷!A:C,3,FALSE)="併願優遇","併願優遇","")</f>
        <v/>
      </c>
      <c r="I1839" s="293" t="str">
        <f>IF(VLOOKUP(A1839,入力シート❷!A:D,4,FALSE)="学業特待Ⅰ","学業特待Ⅰ","")</f>
        <v/>
      </c>
      <c r="J1839" s="296" t="str">
        <f>IF(VLOOKUP(A1839,入力シート❷!A:D,4,FALSE)="学業特待Ⅱ","学業特待Ⅱ","")</f>
        <v/>
      </c>
      <c r="K1839" s="299" t="str">
        <f>IF(VLOOKUP(A1839,入力シート❷!A:D,4,FALSE)="学業特待Ⅲ","学業特待Ⅲ","")</f>
        <v/>
      </c>
      <c r="L1839" s="277" t="str">
        <f>IF(OR(VLOOKUP(A1839,入力シート❷!A:I,7,FALSE)="",VLOOKUP(A1839,入力シート❷!A:I,8,FALSE)=""),"入力シート❷に入力してください",VLOOKUP(A1839,入力シート❷!A:I,7,FALSE)&amp;"　"&amp;VLOOKUP(A1839,入力シート❷!A:I,8,FALSE))</f>
        <v>入力シート❷に入力してください</v>
      </c>
      <c r="M1839" s="278"/>
      <c r="N1839" s="268" t="str">
        <f>IF(VLOOKUP(A1839,入力シート❷!A:I,9,FALSE)="","",IF(VLOOKUP(A1839,入力シート❷!A:I,9,FALSE)="女","",VLOOKUP(A1839,入力シート❷!A:I,9,FALSE)))</f>
        <v/>
      </c>
      <c r="O1839" s="271" t="str">
        <f>IF(VLOOKUP(A1839,入力シート❷!A:I,9,FALSE)="","",IF(VLOOKUP(A1839,入力シート❷!A:I,9,FALSE)="男","",VLOOKUP(A1839,入力シート❷!A:I,9,FALSE)))</f>
        <v/>
      </c>
      <c r="P1839" s="159" t="s">
        <v>0</v>
      </c>
      <c r="Q1839" s="159" t="s">
        <v>1</v>
      </c>
      <c r="R1839" s="159" t="s">
        <v>2</v>
      </c>
      <c r="S1839" s="159" t="s">
        <v>3</v>
      </c>
      <c r="T1839" s="159" t="s">
        <v>6</v>
      </c>
      <c r="U1839" s="159" t="s">
        <v>7</v>
      </c>
      <c r="V1839" s="153" t="s">
        <v>8</v>
      </c>
      <c r="W1839" s="138" t="str">
        <f>IF(VLOOKUP(A1839,入力シート❷!A:U,19,FALSE)="","",VLOOKUP(A1839,入力シート❷!A:U,19,FALSE))</f>
        <v/>
      </c>
      <c r="X1839" s="87" t="str">
        <f>IF(VLOOKUP(A1839,入力シート❷!A:AF,22,FALSE)="","",VLOOKUP(A1839,入力シート❷!A:AF,22,FALSE))</f>
        <v/>
      </c>
      <c r="Y1839" s="66" t="str">
        <f>IF(VLOOKUP(A1839,入力シート❷!A:AF,23,FALSE)="","",VLOOKUP(A1839,入力シート❷!A:AF,23,FALSE))</f>
        <v/>
      </c>
      <c r="Z1839" s="66" t="str">
        <f>IF(VLOOKUP(A1839,入力シート❷!A:AF,24,FALSE)="","",VLOOKUP(A1839,入力シート❷!A:AF,24,FALSE))</f>
        <v/>
      </c>
      <c r="AA1839" s="66" t="str">
        <f>IF(VLOOKUP(A1839,入力シート❷!A:AF,25,FALSE)="","",VLOOKUP(A1839,入力シート❷!A:AF,25,FALSE))</f>
        <v/>
      </c>
      <c r="AB1839" s="66" t="str">
        <f>IF(VLOOKUP(A1839,入力シート❷!A:AF,26,FALSE)="","",VLOOKUP(A1839,入力シート❷!A:AF,26,FALSE))</f>
        <v/>
      </c>
      <c r="AC1839" s="77" t="str">
        <f>IF(VLOOKUP(A1839,入力シート❷!A:AF,27,FALSE)="","",VLOOKUP(A1839,入力シート❷!A:AF,27,FALSE))</f>
        <v/>
      </c>
      <c r="AD1839" s="81" t="str">
        <f>IF(VLOOKUP(A1839,入力シート❷!A:AG,33,FALSE)="","必要な場合、入力シート❷に入力してください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必要な場合、入力シート❷に入力してください",VLOOKUP(A1839,入力シート❷!A:AG,33,FALSE))</f>
        <v>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　必要な場合、入力シート❷に入力してください</v>
      </c>
      <c r="AE1839" s="81"/>
      <c r="AF1839" s="81"/>
      <c r="AG1839" s="82"/>
      <c r="AH1839" s="164" t="s">
        <v>15</v>
      </c>
    </row>
    <row r="1840" spans="1:34" ht="6" customHeight="1" thickBot="1">
      <c r="A1840" s="249"/>
      <c r="B1840" s="294"/>
      <c r="C1840" s="297"/>
      <c r="D1840" s="300"/>
      <c r="E1840" s="251"/>
      <c r="F1840" s="254"/>
      <c r="G1840" s="254"/>
      <c r="H1840" s="257"/>
      <c r="I1840" s="294"/>
      <c r="J1840" s="297"/>
      <c r="K1840" s="300"/>
      <c r="L1840" s="279"/>
      <c r="M1840" s="280"/>
      <c r="N1840" s="269"/>
      <c r="O1840" s="272"/>
      <c r="P1840" s="115"/>
      <c r="Q1840" s="115"/>
      <c r="R1840" s="115"/>
      <c r="S1840" s="115"/>
      <c r="T1840" s="115"/>
      <c r="U1840" s="115"/>
      <c r="V1840" s="124"/>
      <c r="W1840" s="121"/>
      <c r="X1840" s="75"/>
      <c r="Y1840" s="67"/>
      <c r="Z1840" s="67"/>
      <c r="AA1840" s="67"/>
      <c r="AB1840" s="67"/>
      <c r="AC1840" s="78"/>
      <c r="AD1840" s="83"/>
      <c r="AE1840" s="83"/>
      <c r="AF1840" s="83"/>
      <c r="AG1840" s="84"/>
      <c r="AH1840" s="165"/>
    </row>
    <row r="1841" spans="1:34" ht="6" customHeight="1" thickBot="1">
      <c r="A1841" s="249"/>
      <c r="B1841" s="294"/>
      <c r="C1841" s="297"/>
      <c r="D1841" s="300"/>
      <c r="E1841" s="251"/>
      <c r="F1841" s="254"/>
      <c r="G1841" s="254"/>
      <c r="H1841" s="257"/>
      <c r="I1841" s="294"/>
      <c r="J1841" s="297"/>
      <c r="K1841" s="300"/>
      <c r="L1841" s="279"/>
      <c r="M1841" s="280"/>
      <c r="N1841" s="269"/>
      <c r="O1841" s="272"/>
      <c r="P1841" s="107" t="str">
        <f>IF(VLOOKUP(A1839,入力シート❷!A:U,10,FALSE)="","",VLOOKUP(A1839,入力シート❷!A:U,10,FALSE))</f>
        <v/>
      </c>
      <c r="Q1841" s="107" t="str">
        <f>IF(VLOOKUP(A1839,入力シート❷!A:U,11,FALSE)="","",VLOOKUP(A1839,入力シート❷!A:U,11,FALSE))</f>
        <v/>
      </c>
      <c r="R1841" s="107" t="str">
        <f>IF(VLOOKUP(A1839,入力シート❷!A:U,12,FALSE)="","",VLOOKUP(A1839,入力シート❷!A:U,12,FALSE))</f>
        <v/>
      </c>
      <c r="S1841" s="107" t="str">
        <f>IF(VLOOKUP(A1839,入力シート❷!A:U,13,FALSE)="","",VLOOKUP(A1839,入力シート❷!A:U,13,FALSE))</f>
        <v/>
      </c>
      <c r="T1841" s="107" t="str">
        <f>IF(VLOOKUP(A1839,入力シート❷!A:U,18,FALSE)="","",VLOOKUP(A1839,入力シート❷!A:U,18,FALSE))</f>
        <v/>
      </c>
      <c r="U1841" s="107" t="str">
        <f>IF(SUM(P1841:T1841)=0,"",SUM(P1841:T1841))</f>
        <v/>
      </c>
      <c r="V1841" s="124"/>
      <c r="W1841" s="121"/>
      <c r="X1841" s="75"/>
      <c r="Y1841" s="67"/>
      <c r="Z1841" s="67"/>
      <c r="AA1841" s="67"/>
      <c r="AB1841" s="67"/>
      <c r="AC1841" s="78"/>
      <c r="AD1841" s="83"/>
      <c r="AE1841" s="83"/>
      <c r="AF1841" s="83"/>
      <c r="AG1841" s="84"/>
      <c r="AH1841" s="165"/>
    </row>
    <row r="1842" spans="1:34" ht="6" customHeight="1" thickBot="1">
      <c r="A1842" s="249"/>
      <c r="B1842" s="294"/>
      <c r="C1842" s="297"/>
      <c r="D1842" s="300"/>
      <c r="E1842" s="251"/>
      <c r="F1842" s="254"/>
      <c r="G1842" s="254"/>
      <c r="H1842" s="257"/>
      <c r="I1842" s="294"/>
      <c r="J1842" s="297"/>
      <c r="K1842" s="300"/>
      <c r="L1842" s="281"/>
      <c r="M1842" s="282"/>
      <c r="N1842" s="270"/>
      <c r="O1842" s="273"/>
      <c r="P1842" s="107"/>
      <c r="Q1842" s="107"/>
      <c r="R1842" s="107"/>
      <c r="S1842" s="107"/>
      <c r="T1842" s="107"/>
      <c r="U1842" s="107"/>
      <c r="V1842" s="154"/>
      <c r="W1842" s="139"/>
      <c r="X1842" s="75"/>
      <c r="Y1842" s="67"/>
      <c r="Z1842" s="67"/>
      <c r="AA1842" s="67"/>
      <c r="AB1842" s="67"/>
      <c r="AC1842" s="78"/>
      <c r="AD1842" s="83"/>
      <c r="AE1842" s="83"/>
      <c r="AF1842" s="83"/>
      <c r="AG1842" s="84"/>
      <c r="AH1842" s="166"/>
    </row>
    <row r="1843" spans="1:34" ht="6" customHeight="1" thickBot="1">
      <c r="A1843" s="249"/>
      <c r="B1843" s="294"/>
      <c r="C1843" s="297"/>
      <c r="D1843" s="300"/>
      <c r="E1843" s="251"/>
      <c r="F1843" s="254"/>
      <c r="G1843" s="254"/>
      <c r="H1843" s="257"/>
      <c r="I1843" s="294"/>
      <c r="J1843" s="297"/>
      <c r="K1843" s="300"/>
      <c r="L1843" s="259" t="str">
        <f>IF(OR(VLOOKUP(A1839,入力シート❷!A:I,5,FALSE)="",VLOOKUP(A1839,入力シート❷!A:I,6,FALSE)=""),"入力シート❷に入力してください",VLOOKUP(A1839,入力シート❷!A:I,5,FALSE)&amp;"　"&amp;VLOOKUP(A1839,入力シート❷!A:I,6,FALSE))</f>
        <v>入力シート❷に入力してください</v>
      </c>
      <c r="M1843" s="260"/>
      <c r="N1843" s="260"/>
      <c r="O1843" s="261"/>
      <c r="P1843" s="107"/>
      <c r="Q1843" s="107"/>
      <c r="R1843" s="107"/>
      <c r="S1843" s="107"/>
      <c r="T1843" s="107"/>
      <c r="U1843" s="107"/>
      <c r="V1843" s="136" t="s">
        <v>9</v>
      </c>
      <c r="W1843" s="128" t="str">
        <f>IF(VLOOKUP(A1839,入力シート❷!A:U,20,FALSE)="","",VLOOKUP(A1839,入力シート❷!A:U,20,FALSE))</f>
        <v/>
      </c>
      <c r="X1843" s="75"/>
      <c r="Y1843" s="67"/>
      <c r="Z1843" s="67"/>
      <c r="AA1843" s="67"/>
      <c r="AB1843" s="67"/>
      <c r="AC1843" s="78"/>
      <c r="AD1843" s="83"/>
      <c r="AE1843" s="83"/>
      <c r="AF1843" s="83"/>
      <c r="AG1843" s="84"/>
      <c r="AH1843" s="167" t="s">
        <v>15</v>
      </c>
    </row>
    <row r="1844" spans="1:34" ht="6" customHeight="1" thickBot="1">
      <c r="A1844" s="249"/>
      <c r="B1844" s="294"/>
      <c r="C1844" s="297"/>
      <c r="D1844" s="300"/>
      <c r="E1844" s="251"/>
      <c r="F1844" s="254"/>
      <c r="G1844" s="254"/>
      <c r="H1844" s="257"/>
      <c r="I1844" s="294"/>
      <c r="J1844" s="297"/>
      <c r="K1844" s="300"/>
      <c r="L1844" s="262"/>
      <c r="M1844" s="263"/>
      <c r="N1844" s="263"/>
      <c r="O1844" s="264"/>
      <c r="P1844" s="113"/>
      <c r="Q1844" s="113"/>
      <c r="R1844" s="113"/>
      <c r="S1844" s="113"/>
      <c r="T1844" s="113"/>
      <c r="U1844" s="113"/>
      <c r="V1844" s="124"/>
      <c r="W1844" s="121"/>
      <c r="X1844" s="75"/>
      <c r="Y1844" s="67"/>
      <c r="Z1844" s="67"/>
      <c r="AA1844" s="67"/>
      <c r="AB1844" s="67"/>
      <c r="AC1844" s="78"/>
      <c r="AD1844" s="83"/>
      <c r="AE1844" s="83"/>
      <c r="AF1844" s="83"/>
      <c r="AG1844" s="84"/>
      <c r="AH1844" s="165"/>
    </row>
    <row r="1845" spans="1:34" ht="6" customHeight="1" thickBot="1">
      <c r="A1845" s="249"/>
      <c r="B1845" s="294"/>
      <c r="C1845" s="297"/>
      <c r="D1845" s="300"/>
      <c r="E1845" s="251"/>
      <c r="F1845" s="254"/>
      <c r="G1845" s="254"/>
      <c r="H1845" s="257"/>
      <c r="I1845" s="294"/>
      <c r="J1845" s="297"/>
      <c r="K1845" s="300"/>
      <c r="L1845" s="262"/>
      <c r="M1845" s="263"/>
      <c r="N1845" s="263"/>
      <c r="O1845" s="264"/>
      <c r="P1845" s="114" t="s">
        <v>4</v>
      </c>
      <c r="Q1845" s="114" t="s">
        <v>5</v>
      </c>
      <c r="R1845" s="114" t="s">
        <v>11</v>
      </c>
      <c r="S1845" s="114" t="s">
        <v>12</v>
      </c>
      <c r="T1845" s="126" t="s">
        <v>15</v>
      </c>
      <c r="U1845" s="16"/>
      <c r="V1845" s="124"/>
      <c r="W1845" s="121"/>
      <c r="X1845" s="75" t="str">
        <f>IF(VLOOKUP(A1839,入力シート❷!A:AF,28,FALSE)="","",VLOOKUP(A1839,入力シート❷!A:AF,28,FALSE))</f>
        <v/>
      </c>
      <c r="Y1845" s="67" t="str">
        <f>IF(VLOOKUP(A1839,入力シート❷!A:AF,29,FALSE)="","",VLOOKUP(A1839,入力シート❷!A:AF,29,FALSE))</f>
        <v/>
      </c>
      <c r="Z1845" s="67" t="str">
        <f>IF(VLOOKUP(A1839,入力シート❷!A:AF,30,FALSE)="","",VLOOKUP(A1839,入力シート❷!A:AF,30,FALSE))</f>
        <v/>
      </c>
      <c r="AA1845" s="67" t="str">
        <f>IF(VLOOKUP(A1839,入力シート❷!A:AF,31,FALSE)="","",VLOOKUP(A1839,入力シート❷!A:AF,31,FALSE))</f>
        <v/>
      </c>
      <c r="AB1845" s="67" t="str">
        <f>IF(VLOOKUP(A1839,入力シート❷!A:AF,32,FALSE)="","",VLOOKUP(A1839,入力シート❷!A:AF,32,FALSE))</f>
        <v/>
      </c>
      <c r="AC1845" s="69"/>
      <c r="AD1845" s="83"/>
      <c r="AE1845" s="83"/>
      <c r="AF1845" s="83"/>
      <c r="AG1845" s="84"/>
      <c r="AH1845" s="165"/>
    </row>
    <row r="1846" spans="1:34" ht="6" customHeight="1" thickBot="1">
      <c r="A1846" s="249"/>
      <c r="B1846" s="294"/>
      <c r="C1846" s="297"/>
      <c r="D1846" s="300"/>
      <c r="E1846" s="251"/>
      <c r="F1846" s="254"/>
      <c r="G1846" s="254"/>
      <c r="H1846" s="257"/>
      <c r="I1846" s="294"/>
      <c r="J1846" s="297"/>
      <c r="K1846" s="300"/>
      <c r="L1846" s="262"/>
      <c r="M1846" s="263"/>
      <c r="N1846" s="263"/>
      <c r="O1846" s="264"/>
      <c r="P1846" s="115"/>
      <c r="Q1846" s="115"/>
      <c r="R1846" s="115"/>
      <c r="S1846" s="115"/>
      <c r="T1846" s="127"/>
      <c r="U1846" s="17"/>
      <c r="V1846" s="137"/>
      <c r="W1846" s="129"/>
      <c r="X1846" s="75"/>
      <c r="Y1846" s="67"/>
      <c r="Z1846" s="67"/>
      <c r="AA1846" s="67"/>
      <c r="AB1846" s="67"/>
      <c r="AC1846" s="69"/>
      <c r="AD1846" s="83"/>
      <c r="AE1846" s="83"/>
      <c r="AF1846" s="83"/>
      <c r="AG1846" s="84"/>
      <c r="AH1846" s="166"/>
    </row>
    <row r="1847" spans="1:34" ht="6" customHeight="1" thickBot="1">
      <c r="A1847" s="249"/>
      <c r="B1847" s="294"/>
      <c r="C1847" s="297"/>
      <c r="D1847" s="300"/>
      <c r="E1847" s="251"/>
      <c r="F1847" s="254"/>
      <c r="G1847" s="254"/>
      <c r="H1847" s="257"/>
      <c r="I1847" s="294"/>
      <c r="J1847" s="297"/>
      <c r="K1847" s="300"/>
      <c r="L1847" s="262"/>
      <c r="M1847" s="263"/>
      <c r="N1847" s="263"/>
      <c r="O1847" s="264"/>
      <c r="P1847" s="107" t="str">
        <f>IF(VLOOKUP(A1839,入力シート❷!A:U,14,FALSE)="","",VLOOKUP(A1839,入力シート❷!A:U,14,FALSE))</f>
        <v/>
      </c>
      <c r="Q1847" s="107" t="str">
        <f>IF(VLOOKUP(A1839,入力シート❷!A:U,15,FALSE)="","",VLOOKUP(A1839,入力シート❷!A:U,15,FALSE))</f>
        <v/>
      </c>
      <c r="R1847" s="107" t="str">
        <f>IF(VLOOKUP(A1839,入力シート❷!A:U,16,FALSE)="","",VLOOKUP(A1839,入力シート❷!A:U,16,FALSE))</f>
        <v/>
      </c>
      <c r="S1847" s="107" t="str">
        <f>IF(VLOOKUP(A1839,入力シート❷!A:U,17,FALSE)="","",VLOOKUP(A1839,入力シート❷!A:U,17,FALSE))</f>
        <v/>
      </c>
      <c r="T1847" s="127"/>
      <c r="U1847" s="17"/>
      <c r="V1847" s="123" t="s">
        <v>10</v>
      </c>
      <c r="W1847" s="120" t="str">
        <f>IF(VLOOKUP(A1839,入力シート❷!A:U,21,FALSE)="","",VLOOKUP(A1839,入力シート❷!A:U,21,FALSE))</f>
        <v/>
      </c>
      <c r="X1847" s="75"/>
      <c r="Y1847" s="67"/>
      <c r="Z1847" s="67"/>
      <c r="AA1847" s="67"/>
      <c r="AB1847" s="67"/>
      <c r="AC1847" s="69"/>
      <c r="AD1847" s="83"/>
      <c r="AE1847" s="83"/>
      <c r="AF1847" s="83"/>
      <c r="AG1847" s="84"/>
      <c r="AH1847" s="167" t="s">
        <v>15</v>
      </c>
    </row>
    <row r="1848" spans="1:34" ht="6" customHeight="1" thickBot="1">
      <c r="A1848" s="249"/>
      <c r="B1848" s="294"/>
      <c r="C1848" s="297"/>
      <c r="D1848" s="300"/>
      <c r="E1848" s="251"/>
      <c r="F1848" s="254"/>
      <c r="G1848" s="254"/>
      <c r="H1848" s="257"/>
      <c r="I1848" s="294"/>
      <c r="J1848" s="297"/>
      <c r="K1848" s="300"/>
      <c r="L1848" s="262"/>
      <c r="M1848" s="263"/>
      <c r="N1848" s="263"/>
      <c r="O1848" s="264"/>
      <c r="P1848" s="107"/>
      <c r="Q1848" s="107"/>
      <c r="R1848" s="107"/>
      <c r="S1848" s="107"/>
      <c r="T1848" s="111" t="str">
        <f>VLOOKUP(A1839,■■■!A:BN,66)</f>
        <v/>
      </c>
      <c r="U1848" s="118">
        <f>VLOOKUP(A1839,■■■!A:BA,53)</f>
        <v>0</v>
      </c>
      <c r="V1848" s="124"/>
      <c r="W1848" s="121"/>
      <c r="X1848" s="75"/>
      <c r="Y1848" s="67"/>
      <c r="Z1848" s="67"/>
      <c r="AA1848" s="67"/>
      <c r="AB1848" s="67"/>
      <c r="AC1848" s="69"/>
      <c r="AD1848" s="83"/>
      <c r="AE1848" s="83"/>
      <c r="AF1848" s="83"/>
      <c r="AG1848" s="84"/>
      <c r="AH1848" s="165"/>
    </row>
    <row r="1849" spans="1:34" ht="6" customHeight="1" thickBot="1">
      <c r="A1849" s="249"/>
      <c r="B1849" s="294"/>
      <c r="C1849" s="297"/>
      <c r="D1849" s="300"/>
      <c r="E1849" s="251"/>
      <c r="F1849" s="254"/>
      <c r="G1849" s="254"/>
      <c r="H1849" s="257"/>
      <c r="I1849" s="294"/>
      <c r="J1849" s="297"/>
      <c r="K1849" s="300"/>
      <c r="L1849" s="262"/>
      <c r="M1849" s="263"/>
      <c r="N1849" s="263"/>
      <c r="O1849" s="264"/>
      <c r="P1849" s="107"/>
      <c r="Q1849" s="107"/>
      <c r="R1849" s="107"/>
      <c r="S1849" s="107"/>
      <c r="T1849" s="111"/>
      <c r="U1849" s="118"/>
      <c r="V1849" s="124"/>
      <c r="W1849" s="121"/>
      <c r="X1849" s="75"/>
      <c r="Y1849" s="67"/>
      <c r="Z1849" s="67"/>
      <c r="AA1849" s="67"/>
      <c r="AB1849" s="67"/>
      <c r="AC1849" s="69"/>
      <c r="AD1849" s="83"/>
      <c r="AE1849" s="83"/>
      <c r="AF1849" s="83"/>
      <c r="AG1849" s="84"/>
      <c r="AH1849" s="165"/>
    </row>
    <row r="1850" spans="1:34" ht="6" customHeight="1" thickBot="1">
      <c r="A1850" s="249"/>
      <c r="B1850" s="295"/>
      <c r="C1850" s="298"/>
      <c r="D1850" s="301"/>
      <c r="E1850" s="252"/>
      <c r="F1850" s="255"/>
      <c r="G1850" s="255"/>
      <c r="H1850" s="258"/>
      <c r="I1850" s="295"/>
      <c r="J1850" s="298"/>
      <c r="K1850" s="301"/>
      <c r="L1850" s="265"/>
      <c r="M1850" s="266"/>
      <c r="N1850" s="266"/>
      <c r="O1850" s="267"/>
      <c r="P1850" s="108"/>
      <c r="Q1850" s="108"/>
      <c r="R1850" s="108"/>
      <c r="S1850" s="108"/>
      <c r="T1850" s="112"/>
      <c r="U1850" s="119"/>
      <c r="V1850" s="125"/>
      <c r="W1850" s="122"/>
      <c r="X1850" s="76"/>
      <c r="Y1850" s="68"/>
      <c r="Z1850" s="68"/>
      <c r="AA1850" s="68"/>
      <c r="AB1850" s="68"/>
      <c r="AC1850" s="70"/>
      <c r="AD1850" s="85"/>
      <c r="AE1850" s="85"/>
      <c r="AF1850" s="85"/>
      <c r="AG1850" s="86"/>
      <c r="AH1850" s="168"/>
    </row>
    <row r="1851" spans="1:34" ht="6" customHeight="1">
      <c r="AF1851" s="291"/>
      <c r="AG1851" s="291"/>
      <c r="AH1851" s="291"/>
    </row>
    <row r="1852" spans="1:34" ht="6" customHeight="1" thickBot="1">
      <c r="A1852" s="332" t="s">
        <v>159</v>
      </c>
      <c r="B1852" s="332"/>
      <c r="C1852" s="332"/>
      <c r="D1852" s="332"/>
      <c r="E1852" s="332"/>
      <c r="F1852" s="332"/>
      <c r="G1852" s="332"/>
      <c r="H1852" s="332"/>
      <c r="I1852" s="332"/>
      <c r="J1852" s="332"/>
      <c r="K1852" s="332"/>
      <c r="L1852" s="290" t="s">
        <v>16</v>
      </c>
      <c r="M1852" s="302" t="str">
        <f>IF(入力シート❶!$B$1="","入力シート❶に入力",入力シート❶!$B$1)</f>
        <v>入力シート❶に入力</v>
      </c>
      <c r="N1852" s="303"/>
      <c r="O1852" s="304"/>
      <c r="P1852" s="141" t="str">
        <f>IF(入力シート❶!$B$2="","入力シート❶に入力",入力シート❶!$B$2)</f>
        <v>入力シート❶に入力</v>
      </c>
      <c r="Q1852" s="142"/>
      <c r="R1852" s="142"/>
      <c r="S1852" s="142"/>
      <c r="T1852" s="142"/>
      <c r="U1852" s="143"/>
      <c r="V1852" s="140" t="s">
        <v>18</v>
      </c>
      <c r="W1852" s="88" t="str">
        <f>IF(入力シート❶!$B$3="","入力シート❶に入力",入力シート❶!$B$3)</f>
        <v>入力シート❶に入力</v>
      </c>
      <c r="X1852" s="88"/>
      <c r="Y1852" s="88"/>
      <c r="Z1852" s="88"/>
      <c r="AA1852" s="88"/>
      <c r="AB1852" s="88"/>
      <c r="AC1852" s="88"/>
      <c r="AD1852" s="88"/>
      <c r="AE1852" s="88"/>
      <c r="AF1852" s="292"/>
      <c r="AG1852" s="292"/>
      <c r="AH1852" s="292"/>
    </row>
    <row r="1853" spans="1:34" ht="6" customHeight="1">
      <c r="A1853" s="332"/>
      <c r="B1853" s="332"/>
      <c r="C1853" s="332"/>
      <c r="D1853" s="332"/>
      <c r="E1853" s="332"/>
      <c r="F1853" s="332"/>
      <c r="G1853" s="332"/>
      <c r="H1853" s="332"/>
      <c r="I1853" s="332"/>
      <c r="J1853" s="332"/>
      <c r="K1853" s="332"/>
      <c r="L1853" s="290"/>
      <c r="M1853" s="305"/>
      <c r="N1853" s="79"/>
      <c r="O1853" s="306"/>
      <c r="P1853" s="144"/>
      <c r="Q1853" s="140"/>
      <c r="R1853" s="140"/>
      <c r="S1853" s="140"/>
      <c r="T1853" s="140"/>
      <c r="U1853" s="145"/>
      <c r="V1853" s="79"/>
      <c r="W1853" s="88"/>
      <c r="X1853" s="88"/>
      <c r="Y1853" s="88"/>
      <c r="Z1853" s="88"/>
      <c r="AA1853" s="88"/>
      <c r="AB1853" s="88"/>
      <c r="AC1853" s="88"/>
      <c r="AD1853" s="88"/>
      <c r="AE1853" s="88"/>
      <c r="AG1853" s="310" t="s">
        <v>19</v>
      </c>
      <c r="AH1853" s="311"/>
    </row>
    <row r="1854" spans="1:34" ht="6" customHeight="1">
      <c r="A1854" s="332"/>
      <c r="B1854" s="332"/>
      <c r="C1854" s="332"/>
      <c r="D1854" s="332"/>
      <c r="E1854" s="332"/>
      <c r="F1854" s="332"/>
      <c r="G1854" s="332"/>
      <c r="H1854" s="332"/>
      <c r="I1854" s="332"/>
      <c r="J1854" s="332"/>
      <c r="K1854" s="332"/>
      <c r="L1854" s="290"/>
      <c r="M1854" s="305"/>
      <c r="N1854" s="79"/>
      <c r="O1854" s="306"/>
      <c r="P1854" s="144"/>
      <c r="Q1854" s="140"/>
      <c r="R1854" s="140"/>
      <c r="S1854" s="140"/>
      <c r="T1854" s="140"/>
      <c r="U1854" s="145"/>
      <c r="V1854" s="79"/>
      <c r="W1854" s="88"/>
      <c r="X1854" s="88"/>
      <c r="Y1854" s="88"/>
      <c r="Z1854" s="88"/>
      <c r="AA1854" s="88"/>
      <c r="AB1854" s="88"/>
      <c r="AC1854" s="88"/>
      <c r="AD1854" s="88"/>
      <c r="AE1854" s="88"/>
      <c r="AG1854" s="312"/>
      <c r="AH1854" s="313"/>
    </row>
    <row r="1855" spans="1:34" ht="6" customHeight="1">
      <c r="A1855" s="332"/>
      <c r="B1855" s="332"/>
      <c r="C1855" s="332"/>
      <c r="D1855" s="332"/>
      <c r="E1855" s="332"/>
      <c r="F1855" s="332"/>
      <c r="G1855" s="332"/>
      <c r="H1855" s="332"/>
      <c r="I1855" s="332"/>
      <c r="J1855" s="332"/>
      <c r="K1855" s="332"/>
      <c r="L1855" s="290"/>
      <c r="M1855" s="307"/>
      <c r="N1855" s="308"/>
      <c r="O1855" s="309"/>
      <c r="P1855" s="146"/>
      <c r="Q1855" s="147"/>
      <c r="R1855" s="147"/>
      <c r="S1855" s="147"/>
      <c r="T1855" s="147"/>
      <c r="U1855" s="148"/>
      <c r="V1855" s="79"/>
      <c r="W1855" s="88"/>
      <c r="X1855" s="88"/>
      <c r="Y1855" s="88"/>
      <c r="Z1855" s="88"/>
      <c r="AA1855" s="88"/>
      <c r="AB1855" s="88"/>
      <c r="AC1855" s="88"/>
      <c r="AD1855" s="88"/>
      <c r="AE1855" s="88"/>
      <c r="AG1855" s="312"/>
      <c r="AH1855" s="313"/>
    </row>
    <row r="1856" spans="1:34" ht="6" customHeight="1">
      <c r="A1856" s="332"/>
      <c r="B1856" s="332"/>
      <c r="C1856" s="332"/>
      <c r="D1856" s="332"/>
      <c r="E1856" s="332"/>
      <c r="F1856" s="332"/>
      <c r="G1856" s="332"/>
      <c r="H1856" s="332"/>
      <c r="I1856" s="332"/>
      <c r="J1856" s="332"/>
      <c r="K1856" s="332"/>
      <c r="L1856" s="9"/>
      <c r="M1856" s="9"/>
      <c r="N1856" s="10"/>
      <c r="O1856" s="10"/>
      <c r="P1856" s="10"/>
      <c r="Q1856" s="10"/>
      <c r="R1856" s="10"/>
      <c r="S1856" s="10"/>
      <c r="T1856" s="10"/>
      <c r="U1856" s="10"/>
      <c r="V1856" s="10"/>
      <c r="W1856" s="10"/>
      <c r="X1856" s="10"/>
      <c r="Y1856" s="10"/>
      <c r="Z1856" s="10"/>
      <c r="AA1856" s="29"/>
      <c r="AB1856" s="35"/>
      <c r="AC1856" s="10"/>
      <c r="AD1856" s="10"/>
      <c r="AE1856" s="10"/>
      <c r="AG1856" s="312"/>
      <c r="AH1856" s="313"/>
    </row>
    <row r="1857" spans="1:34" ht="6" customHeight="1">
      <c r="A1857" s="332"/>
      <c r="B1857" s="332"/>
      <c r="C1857" s="332"/>
      <c r="D1857" s="332"/>
      <c r="E1857" s="332"/>
      <c r="F1857" s="332"/>
      <c r="G1857" s="332"/>
      <c r="H1857" s="332"/>
      <c r="I1857" s="332"/>
      <c r="J1857" s="332"/>
      <c r="K1857" s="332"/>
      <c r="L1857" s="290" t="s">
        <v>17</v>
      </c>
      <c r="M1857" s="287" t="str">
        <f>IF(入力シート❶!$B$4="","入力シート❶に入力",入力シート❶!$B$4)</f>
        <v>入力シート❶に入力</v>
      </c>
      <c r="N1857" s="287"/>
      <c r="O1857" s="287"/>
      <c r="P1857" s="287"/>
      <c r="Q1857" s="288" t="s">
        <v>20</v>
      </c>
      <c r="R1857" s="2"/>
      <c r="S1857" s="2"/>
      <c r="T1857" s="289" t="s">
        <v>40</v>
      </c>
      <c r="U1857" s="289"/>
      <c r="V1857" s="289"/>
      <c r="W1857" s="316" t="str">
        <f>IF(OR(入力シート❶!$B$5="",入力シート❶!$B$6="",入力シート❶!$B$7=""),"入力シート❶に入力",入力シート❶!$B$5&amp;"-"&amp;入力シート❶!$B$6&amp;"-"&amp;入力シート❶!$B$7)</f>
        <v>入力シート❶に入力</v>
      </c>
      <c r="X1857" s="316"/>
      <c r="Y1857" s="316"/>
      <c r="Z1857" s="316"/>
      <c r="AA1857" s="316"/>
      <c r="AB1857" s="316"/>
      <c r="AC1857" s="316"/>
      <c r="AD1857" s="3"/>
      <c r="AE1857" s="3"/>
      <c r="AG1857" s="312"/>
      <c r="AH1857" s="313"/>
    </row>
    <row r="1858" spans="1:34" ht="6" customHeight="1">
      <c r="A1858" s="332"/>
      <c r="B1858" s="332"/>
      <c r="C1858" s="332"/>
      <c r="D1858" s="332"/>
      <c r="E1858" s="332"/>
      <c r="F1858" s="332"/>
      <c r="G1858" s="332"/>
      <c r="H1858" s="332"/>
      <c r="I1858" s="332"/>
      <c r="J1858" s="332"/>
      <c r="K1858" s="332"/>
      <c r="L1858" s="290"/>
      <c r="M1858" s="287"/>
      <c r="N1858" s="287"/>
      <c r="O1858" s="287"/>
      <c r="P1858" s="287"/>
      <c r="Q1858" s="288"/>
      <c r="R1858" s="2"/>
      <c r="S1858" s="2"/>
      <c r="T1858" s="289"/>
      <c r="U1858" s="289"/>
      <c r="V1858" s="289"/>
      <c r="W1858" s="316"/>
      <c r="X1858" s="316"/>
      <c r="Y1858" s="316"/>
      <c r="Z1858" s="316"/>
      <c r="AA1858" s="316"/>
      <c r="AB1858" s="316"/>
      <c r="AC1858" s="316"/>
      <c r="AD1858" s="3"/>
      <c r="AE1858" s="3"/>
      <c r="AG1858" s="312"/>
      <c r="AH1858" s="313"/>
    </row>
    <row r="1859" spans="1:34" ht="6" customHeight="1">
      <c r="A1859" s="332"/>
      <c r="B1859" s="332"/>
      <c r="C1859" s="332"/>
      <c r="D1859" s="332"/>
      <c r="E1859" s="332"/>
      <c r="F1859" s="332"/>
      <c r="G1859" s="332"/>
      <c r="H1859" s="332"/>
      <c r="I1859" s="332"/>
      <c r="J1859" s="332"/>
      <c r="K1859" s="332"/>
      <c r="L1859" s="290"/>
      <c r="M1859" s="287"/>
      <c r="N1859" s="287"/>
      <c r="O1859" s="287"/>
      <c r="P1859" s="287"/>
      <c r="Q1859" s="288"/>
      <c r="R1859" s="2"/>
      <c r="S1859" s="2"/>
      <c r="T1859" s="289"/>
      <c r="U1859" s="289"/>
      <c r="V1859" s="289"/>
      <c r="W1859" s="316"/>
      <c r="X1859" s="316"/>
      <c r="Y1859" s="316"/>
      <c r="Z1859" s="316"/>
      <c r="AA1859" s="316"/>
      <c r="AB1859" s="316"/>
      <c r="AC1859" s="316"/>
      <c r="AD1859" s="3"/>
      <c r="AE1859" s="3"/>
      <c r="AG1859" s="312"/>
      <c r="AH1859" s="313"/>
    </row>
    <row r="1860" spans="1:34" ht="6" customHeight="1" thickBot="1">
      <c r="A1860" s="332"/>
      <c r="B1860" s="332"/>
      <c r="C1860" s="332"/>
      <c r="D1860" s="332"/>
      <c r="E1860" s="332"/>
      <c r="F1860" s="332"/>
      <c r="G1860" s="332"/>
      <c r="H1860" s="332"/>
      <c r="I1860" s="332"/>
      <c r="J1860" s="332"/>
      <c r="K1860" s="332"/>
      <c r="L1860" s="290"/>
      <c r="M1860" s="287"/>
      <c r="N1860" s="287"/>
      <c r="O1860" s="287"/>
      <c r="P1860" s="287"/>
      <c r="Q1860" s="288"/>
      <c r="R1860" s="2"/>
      <c r="S1860" s="2"/>
      <c r="T1860" s="289"/>
      <c r="U1860" s="289"/>
      <c r="V1860" s="289"/>
      <c r="W1860" s="316"/>
      <c r="X1860" s="316"/>
      <c r="Y1860" s="316"/>
      <c r="Z1860" s="316"/>
      <c r="AA1860" s="316"/>
      <c r="AB1860" s="316"/>
      <c r="AC1860" s="316"/>
      <c r="AD1860" s="3"/>
      <c r="AE1860" s="3"/>
      <c r="AG1860" s="314"/>
      <c r="AH1860" s="315"/>
    </row>
  </sheetData>
  <sheetProtection algorithmName="SHA-512" hashValue="+hnP18ifOaAicV8/x1zsmVi0Bv7uTmxJr5bz219gc4Tfzc9k7c4ssQaoNmjpoquoExmbYQoC+NW8XGBcG7Pl9A==" saltValue="l235+ifQ/oDot3wF/CUywQ==" spinCount="100000" sheet="1" objects="1" scenarios="1" selectLockedCells="1" selectUnlockedCells="1"/>
  <mergeCells count="7700">
    <mergeCell ref="B525:B536"/>
    <mergeCell ref="C525:C536"/>
    <mergeCell ref="A537:A548"/>
    <mergeCell ref="G537:G548"/>
    <mergeCell ref="E537:E548"/>
    <mergeCell ref="F537:F548"/>
    <mergeCell ref="E1776:G1778"/>
    <mergeCell ref="H1776:H1778"/>
    <mergeCell ref="AA1035:AA1040"/>
    <mergeCell ref="AA1041:AA1046"/>
    <mergeCell ref="AA1128:AA1133"/>
    <mergeCell ref="AA1134:AA1139"/>
    <mergeCell ref="AA198:AA203"/>
    <mergeCell ref="AA204:AA209"/>
    <mergeCell ref="AA291:AA296"/>
    <mergeCell ref="AA297:AA302"/>
    <mergeCell ref="AA384:AA389"/>
    <mergeCell ref="AA390:AA395"/>
    <mergeCell ref="AA477:AA482"/>
    <mergeCell ref="AA483:AA488"/>
    <mergeCell ref="AA570:AA575"/>
    <mergeCell ref="AA576:AA581"/>
    <mergeCell ref="AA663:AA668"/>
    <mergeCell ref="AA669:AA674"/>
    <mergeCell ref="AA756:AA761"/>
    <mergeCell ref="AA762:AA767"/>
    <mergeCell ref="AA849:AA854"/>
    <mergeCell ref="AA855:AA860"/>
    <mergeCell ref="AA942:AA947"/>
    <mergeCell ref="AA792:AA797"/>
    <mergeCell ref="AA798:AA803"/>
    <mergeCell ref="AA804:AA809"/>
    <mergeCell ref="AA1158:AA1163"/>
    <mergeCell ref="AA1164:AA1169"/>
    <mergeCell ref="AA1170:AA1175"/>
    <mergeCell ref="AA1176:AA1181"/>
    <mergeCell ref="AA1221:AA1226"/>
    <mergeCell ref="AA1227:AA1232"/>
    <mergeCell ref="E102:G104"/>
    <mergeCell ref="H102:H104"/>
    <mergeCell ref="E195:G197"/>
    <mergeCell ref="H195:H197"/>
    <mergeCell ref="E288:G290"/>
    <mergeCell ref="H288:H290"/>
    <mergeCell ref="E381:G383"/>
    <mergeCell ref="H381:H383"/>
    <mergeCell ref="E474:G476"/>
    <mergeCell ref="H474:H476"/>
    <mergeCell ref="E567:G569"/>
    <mergeCell ref="H567:H569"/>
    <mergeCell ref="E660:G662"/>
    <mergeCell ref="H660:H662"/>
    <mergeCell ref="E753:G755"/>
    <mergeCell ref="H753:H755"/>
    <mergeCell ref="E846:G848"/>
    <mergeCell ref="H846:H848"/>
    <mergeCell ref="A550:K558"/>
    <mergeCell ref="A562:A569"/>
    <mergeCell ref="E562:H566"/>
    <mergeCell ref="A525:A536"/>
    <mergeCell ref="E525:E536"/>
    <mergeCell ref="F525:F536"/>
    <mergeCell ref="G525:G536"/>
    <mergeCell ref="H525:H536"/>
    <mergeCell ref="AA1350:AA1355"/>
    <mergeCell ref="AA1356:AA1361"/>
    <mergeCell ref="AA1362:AA1367"/>
    <mergeCell ref="AA1368:AA1373"/>
    <mergeCell ref="AA1374:AA1379"/>
    <mergeCell ref="AA1380:AA1385"/>
    <mergeCell ref="AA1419:AA1424"/>
    <mergeCell ref="AA1425:AA1430"/>
    <mergeCell ref="AA1431:AA1436"/>
    <mergeCell ref="AA1437:AA1442"/>
    <mergeCell ref="AA1443:AA1448"/>
    <mergeCell ref="AA1449:AA1454"/>
    <mergeCell ref="AA1536:AA1541"/>
    <mergeCell ref="AA1593:AA1598"/>
    <mergeCell ref="AA1599:AA1604"/>
    <mergeCell ref="AA1686:AA1691"/>
    <mergeCell ref="A1675:R1677"/>
    <mergeCell ref="D1605:D1616"/>
    <mergeCell ref="I1605:I1616"/>
    <mergeCell ref="J1605:J1616"/>
    <mergeCell ref="K1605:K1616"/>
    <mergeCell ref="B1605:B1616"/>
    <mergeCell ref="C1605:C1616"/>
    <mergeCell ref="J1455:J1466"/>
    <mergeCell ref="K1455:K1466"/>
    <mergeCell ref="B1467:B1478"/>
    <mergeCell ref="C1467:C1478"/>
    <mergeCell ref="A1548:A1559"/>
    <mergeCell ref="E1548:E1559"/>
    <mergeCell ref="F1548:F1559"/>
    <mergeCell ref="G1548:G1559"/>
    <mergeCell ref="T1350:T1351"/>
    <mergeCell ref="K12:K23"/>
    <mergeCell ref="I36:I47"/>
    <mergeCell ref="J36:J47"/>
    <mergeCell ref="K36:K47"/>
    <mergeCell ref="I48:I59"/>
    <mergeCell ref="J48:J59"/>
    <mergeCell ref="K48:K59"/>
    <mergeCell ref="P119:P122"/>
    <mergeCell ref="P123:P124"/>
    <mergeCell ref="P125:P128"/>
    <mergeCell ref="L121:O128"/>
    <mergeCell ref="L117:M120"/>
    <mergeCell ref="N117:N120"/>
    <mergeCell ref="O117:O120"/>
    <mergeCell ref="P117:P118"/>
    <mergeCell ref="AA105:AA110"/>
    <mergeCell ref="AA111:AA116"/>
    <mergeCell ref="AA117:AA122"/>
    <mergeCell ref="AA123:AA128"/>
    <mergeCell ref="J24:J35"/>
    <mergeCell ref="I24:I35"/>
    <mergeCell ref="W121:W124"/>
    <mergeCell ref="Q125:Q128"/>
    <mergeCell ref="R125:R128"/>
    <mergeCell ref="W117:W120"/>
    <mergeCell ref="Q123:Q124"/>
    <mergeCell ref="R123:R124"/>
    <mergeCell ref="S123:S124"/>
    <mergeCell ref="V121:V124"/>
    <mergeCell ref="W90:AC93"/>
    <mergeCell ref="A94:R96"/>
    <mergeCell ref="S94:Z96"/>
    <mergeCell ref="AA582:AA587"/>
    <mergeCell ref="T357:T359"/>
    <mergeCell ref="W420:W423"/>
    <mergeCell ref="V262:V265"/>
    <mergeCell ref="W262:W265"/>
    <mergeCell ref="Z123:Z128"/>
    <mergeCell ref="Z111:Z116"/>
    <mergeCell ref="AA222:AA227"/>
    <mergeCell ref="AA228:AA233"/>
    <mergeCell ref="T417:T419"/>
    <mergeCell ref="V222:V225"/>
    <mergeCell ref="W222:W225"/>
    <mergeCell ref="Y357:Y362"/>
    <mergeCell ref="Z357:Z362"/>
    <mergeCell ref="AA420:AA425"/>
    <mergeCell ref="AA426:AA431"/>
    <mergeCell ref="AA432:AA437"/>
    <mergeCell ref="AA264:AA269"/>
    <mergeCell ref="X252:X257"/>
    <mergeCell ref="Y252:Y257"/>
    <mergeCell ref="U267:U269"/>
    <mergeCell ref="AA495:AA500"/>
    <mergeCell ref="AA501:AA506"/>
    <mergeCell ref="AA507:AA512"/>
    <mergeCell ref="T333:T335"/>
    <mergeCell ref="U336:U338"/>
    <mergeCell ref="AA234:AA239"/>
    <mergeCell ref="AA240:AA245"/>
    <mergeCell ref="AA408:AA413"/>
    <mergeCell ref="AA414:AA419"/>
    <mergeCell ref="X469:AC476"/>
    <mergeCell ref="T576:U581"/>
    <mergeCell ref="T1809:T1811"/>
    <mergeCell ref="U1812:U1814"/>
    <mergeCell ref="T1821:T1823"/>
    <mergeCell ref="U1824:U1826"/>
    <mergeCell ref="T1833:T1835"/>
    <mergeCell ref="U1748:U1751"/>
    <mergeCell ref="U1638:U1640"/>
    <mergeCell ref="T1647:T1649"/>
    <mergeCell ref="U1650:U1652"/>
    <mergeCell ref="T1659:T1661"/>
    <mergeCell ref="U1662:U1664"/>
    <mergeCell ref="T1655:T1658"/>
    <mergeCell ref="U1655:U1658"/>
    <mergeCell ref="T1617:T1618"/>
    <mergeCell ref="U1617:U1618"/>
    <mergeCell ref="T1704:T1706"/>
    <mergeCell ref="U1707:U1709"/>
    <mergeCell ref="T1716:T1718"/>
    <mergeCell ref="U1719:U1721"/>
    <mergeCell ref="T1728:T1730"/>
    <mergeCell ref="U1731:U1733"/>
    <mergeCell ref="T1643:T1646"/>
    <mergeCell ref="U1643:U1646"/>
    <mergeCell ref="T1641:T1642"/>
    <mergeCell ref="U1641:U1642"/>
    <mergeCell ref="T1638:T1640"/>
    <mergeCell ref="T1719:T1721"/>
    <mergeCell ref="T1800:T1802"/>
    <mergeCell ref="T1626:T1628"/>
    <mergeCell ref="S1675:Z1677"/>
    <mergeCell ref="W1629:W1632"/>
    <mergeCell ref="V1811:V1814"/>
    <mergeCell ref="Q1334:Q1337"/>
    <mergeCell ref="R1334:R1337"/>
    <mergeCell ref="Q1326:Q1327"/>
    <mergeCell ref="S1289:S1292"/>
    <mergeCell ref="S1241:S1244"/>
    <mergeCell ref="P1229:P1232"/>
    <mergeCell ref="Q1229:Q1232"/>
    <mergeCell ref="R1229:R1232"/>
    <mergeCell ref="Q1227:Q1228"/>
    <mergeCell ref="R1227:R1228"/>
    <mergeCell ref="U1328:U1331"/>
    <mergeCell ref="R1326:R1327"/>
    <mergeCell ref="S1326:S1327"/>
    <mergeCell ref="T1326:T1327"/>
    <mergeCell ref="U1326:U1327"/>
    <mergeCell ref="Q1344:Q1345"/>
    <mergeCell ref="S1344:S1345"/>
    <mergeCell ref="P1328:P1331"/>
    <mergeCell ref="Q1328:Q1331"/>
    <mergeCell ref="T1269:T1270"/>
    <mergeCell ref="U1269:U1270"/>
    <mergeCell ref="P1239:P1240"/>
    <mergeCell ref="Q1239:Q1240"/>
    <mergeCell ref="R1239:R1240"/>
    <mergeCell ref="P1294:U1297"/>
    <mergeCell ref="S1287:S1288"/>
    <mergeCell ref="P1289:P1292"/>
    <mergeCell ref="R1269:R1270"/>
    <mergeCell ref="S1269:S1270"/>
    <mergeCell ref="P1263:P1264"/>
    <mergeCell ref="Q1263:Q1264"/>
    <mergeCell ref="R1263:R1264"/>
    <mergeCell ref="T1128:T1129"/>
    <mergeCell ref="U1128:U1129"/>
    <mergeCell ref="T1035:T1036"/>
    <mergeCell ref="U1035:U1036"/>
    <mergeCell ref="T1251:T1253"/>
    <mergeCell ref="U1254:U1256"/>
    <mergeCell ref="T1263:T1265"/>
    <mergeCell ref="U1266:U1268"/>
    <mergeCell ref="T1092:T1094"/>
    <mergeCell ref="T1149:T1151"/>
    <mergeCell ref="T1161:T1163"/>
    <mergeCell ref="T1185:T1187"/>
    <mergeCell ref="T1242:T1244"/>
    <mergeCell ref="T1254:T1256"/>
    <mergeCell ref="T1266:T1268"/>
    <mergeCell ref="T1221:T1222"/>
    <mergeCell ref="U1221:U1222"/>
    <mergeCell ref="T1233:T1234"/>
    <mergeCell ref="U1233:U1234"/>
    <mergeCell ref="U1166:U1169"/>
    <mergeCell ref="T1197:T1199"/>
    <mergeCell ref="T1166:T1169"/>
    <mergeCell ref="T1194:T1196"/>
    <mergeCell ref="U1197:U1199"/>
    <mergeCell ref="U1185:U1187"/>
    <mergeCell ref="U1257:U1258"/>
    <mergeCell ref="T1227:U1232"/>
    <mergeCell ref="S1210:Z1212"/>
    <mergeCell ref="T1190:T1193"/>
    <mergeCell ref="U1190:U1193"/>
    <mergeCell ref="W1172:W1175"/>
    <mergeCell ref="S1146:S1147"/>
    <mergeCell ref="U975:U977"/>
    <mergeCell ref="T984:T986"/>
    <mergeCell ref="T942:T943"/>
    <mergeCell ref="U942:U943"/>
    <mergeCell ref="T849:T850"/>
    <mergeCell ref="U849:U850"/>
    <mergeCell ref="T1065:T1067"/>
    <mergeCell ref="U1068:U1070"/>
    <mergeCell ref="T1077:T1079"/>
    <mergeCell ref="U1080:U1082"/>
    <mergeCell ref="T963:T965"/>
    <mergeCell ref="T975:T977"/>
    <mergeCell ref="T999:T1001"/>
    <mergeCell ref="T1068:T1070"/>
    <mergeCell ref="T1089:T1091"/>
    <mergeCell ref="U1092:U1094"/>
    <mergeCell ref="T1101:T1103"/>
    <mergeCell ref="T720:T722"/>
    <mergeCell ref="T777:T779"/>
    <mergeCell ref="U789:U791"/>
    <mergeCell ref="T696:T698"/>
    <mergeCell ref="T798:T800"/>
    <mergeCell ref="T756:T757"/>
    <mergeCell ref="U756:U757"/>
    <mergeCell ref="T663:T664"/>
    <mergeCell ref="U663:U664"/>
    <mergeCell ref="T879:T881"/>
    <mergeCell ref="U882:U884"/>
    <mergeCell ref="T891:T893"/>
    <mergeCell ref="U894:U896"/>
    <mergeCell ref="T903:T905"/>
    <mergeCell ref="U906:U908"/>
    <mergeCell ref="T915:T917"/>
    <mergeCell ref="T789:T791"/>
    <mergeCell ref="T813:T815"/>
    <mergeCell ref="T882:T884"/>
    <mergeCell ref="T906:T908"/>
    <mergeCell ref="W1843:W1846"/>
    <mergeCell ref="X1791:X1796"/>
    <mergeCell ref="Y1791:Y1796"/>
    <mergeCell ref="Z1791:Z1796"/>
    <mergeCell ref="AC1791:AC1796"/>
    <mergeCell ref="U1698:U1699"/>
    <mergeCell ref="V1698:V1701"/>
    <mergeCell ref="U360:U362"/>
    <mergeCell ref="T402:T404"/>
    <mergeCell ref="U405:U407"/>
    <mergeCell ref="T414:T416"/>
    <mergeCell ref="U417:U419"/>
    <mergeCell ref="T426:T428"/>
    <mergeCell ref="U429:U431"/>
    <mergeCell ref="T438:T440"/>
    <mergeCell ref="T570:T571"/>
    <mergeCell ref="T477:T478"/>
    <mergeCell ref="U477:U478"/>
    <mergeCell ref="U420:U421"/>
    <mergeCell ref="T495:T497"/>
    <mergeCell ref="U498:U500"/>
    <mergeCell ref="T507:T509"/>
    <mergeCell ref="U510:U512"/>
    <mergeCell ref="T519:T521"/>
    <mergeCell ref="U522:U524"/>
    <mergeCell ref="T531:T533"/>
    <mergeCell ref="T384:T385"/>
    <mergeCell ref="U384:U385"/>
    <mergeCell ref="T498:T500"/>
    <mergeCell ref="T510:T512"/>
    <mergeCell ref="T534:T536"/>
    <mergeCell ref="T546:T548"/>
    <mergeCell ref="W1811:W1814"/>
    <mergeCell ref="V1742:V1745"/>
    <mergeCell ref="W1742:W1745"/>
    <mergeCell ref="V1718:V1721"/>
    <mergeCell ref="W1718:W1721"/>
    <mergeCell ref="X1653:X1658"/>
    <mergeCell ref="X1425:X1430"/>
    <mergeCell ref="X780:X785"/>
    <mergeCell ref="X1320:X1325"/>
    <mergeCell ref="X996:X1001"/>
    <mergeCell ref="T1671:V1674"/>
    <mergeCell ref="W1671:AC1674"/>
    <mergeCell ref="T1662:T1664"/>
    <mergeCell ref="U534:U536"/>
    <mergeCell ref="T543:T545"/>
    <mergeCell ref="U546:U548"/>
    <mergeCell ref="T588:T590"/>
    <mergeCell ref="U591:U593"/>
    <mergeCell ref="T600:T602"/>
    <mergeCell ref="U639:U641"/>
    <mergeCell ref="T681:T683"/>
    <mergeCell ref="U684:U686"/>
    <mergeCell ref="T693:T695"/>
    <mergeCell ref="U696:U698"/>
    <mergeCell ref="T705:T707"/>
    <mergeCell ref="U708:U710"/>
    <mergeCell ref="T717:T719"/>
    <mergeCell ref="U720:U722"/>
    <mergeCell ref="T729:T731"/>
    <mergeCell ref="U608:U611"/>
    <mergeCell ref="T774:T776"/>
    <mergeCell ref="W1698:W1701"/>
    <mergeCell ref="A1759:K1767"/>
    <mergeCell ref="A1852:K1860"/>
    <mergeCell ref="T30:T32"/>
    <mergeCell ref="U33:U35"/>
    <mergeCell ref="T42:T44"/>
    <mergeCell ref="U45:U47"/>
    <mergeCell ref="T54:T56"/>
    <mergeCell ref="U57:U59"/>
    <mergeCell ref="T66:T68"/>
    <mergeCell ref="U69:U71"/>
    <mergeCell ref="T78:T80"/>
    <mergeCell ref="U81:U83"/>
    <mergeCell ref="T123:T125"/>
    <mergeCell ref="U126:U128"/>
    <mergeCell ref="T135:T137"/>
    <mergeCell ref="U138:U140"/>
    <mergeCell ref="T147:T149"/>
    <mergeCell ref="U150:U152"/>
    <mergeCell ref="T159:T161"/>
    <mergeCell ref="U162:U164"/>
    <mergeCell ref="T171:T173"/>
    <mergeCell ref="U174:U176"/>
    <mergeCell ref="S1845:S1846"/>
    <mergeCell ref="U231:U233"/>
    <mergeCell ref="T240:T242"/>
    <mergeCell ref="U243:U245"/>
    <mergeCell ref="T252:T254"/>
    <mergeCell ref="U255:U257"/>
    <mergeCell ref="T315:T316"/>
    <mergeCell ref="U315:U316"/>
    <mergeCell ref="N1839:N1842"/>
    <mergeCell ref="O1839:O1842"/>
    <mergeCell ref="AF1851:AH1852"/>
    <mergeCell ref="L1852:L1855"/>
    <mergeCell ref="M1852:O1855"/>
    <mergeCell ref="P1852:U1855"/>
    <mergeCell ref="V1852:V1855"/>
    <mergeCell ref="W1852:AE1855"/>
    <mergeCell ref="AG1853:AH1860"/>
    <mergeCell ref="L1857:L1860"/>
    <mergeCell ref="M1857:P1860"/>
    <mergeCell ref="Q1857:Q1860"/>
    <mergeCell ref="T1857:V1860"/>
    <mergeCell ref="W1857:AC1860"/>
    <mergeCell ref="T1845:T1847"/>
    <mergeCell ref="U1848:U1850"/>
    <mergeCell ref="S1839:S1840"/>
    <mergeCell ref="T1839:T1840"/>
    <mergeCell ref="U1839:U1840"/>
    <mergeCell ref="V1839:V1842"/>
    <mergeCell ref="W1839:W1842"/>
    <mergeCell ref="Y1839:Y1844"/>
    <mergeCell ref="Z1839:Z1844"/>
    <mergeCell ref="AC1839:AC1844"/>
    <mergeCell ref="AD1839:AG1850"/>
    <mergeCell ref="AH1839:AH1842"/>
    <mergeCell ref="P1841:P1844"/>
    <mergeCell ref="Q1841:Q1844"/>
    <mergeCell ref="AA1839:AA1844"/>
    <mergeCell ref="AA1845:AA1850"/>
    <mergeCell ref="S1841:S1844"/>
    <mergeCell ref="T1841:T1844"/>
    <mergeCell ref="U1841:U1844"/>
    <mergeCell ref="V1843:V1846"/>
    <mergeCell ref="Q1845:Q1846"/>
    <mergeCell ref="R1845:R1846"/>
    <mergeCell ref="A1827:A1838"/>
    <mergeCell ref="B1827:B1838"/>
    <mergeCell ref="X1845:X1850"/>
    <mergeCell ref="Y1845:Y1850"/>
    <mergeCell ref="Z1845:Z1850"/>
    <mergeCell ref="AC1845:AC1850"/>
    <mergeCell ref="P1847:P1850"/>
    <mergeCell ref="Q1847:Q1850"/>
    <mergeCell ref="R1847:R1850"/>
    <mergeCell ref="S1847:S1850"/>
    <mergeCell ref="V1847:V1850"/>
    <mergeCell ref="W1847:W1850"/>
    <mergeCell ref="AH1847:AH1850"/>
    <mergeCell ref="V1835:V1838"/>
    <mergeCell ref="AA1827:AA1832"/>
    <mergeCell ref="AA1833:AA1838"/>
    <mergeCell ref="A1839:A1850"/>
    <mergeCell ref="B1839:B1850"/>
    <mergeCell ref="C1839:C1850"/>
    <mergeCell ref="D1839:D1850"/>
    <mergeCell ref="E1839:E1850"/>
    <mergeCell ref="F1839:F1850"/>
    <mergeCell ref="G1839:G1850"/>
    <mergeCell ref="H1839:H1850"/>
    <mergeCell ref="I1839:I1850"/>
    <mergeCell ref="J1839:J1850"/>
    <mergeCell ref="K1839:K1850"/>
    <mergeCell ref="L1839:M1842"/>
    <mergeCell ref="X1839:X1844"/>
    <mergeCell ref="W1835:W1838"/>
    <mergeCell ref="P1839:P1840"/>
    <mergeCell ref="Q1839:Q1840"/>
    <mergeCell ref="R1839:R1840"/>
    <mergeCell ref="L1843:O1850"/>
    <mergeCell ref="R1841:R1844"/>
    <mergeCell ref="AH1827:AH1830"/>
    <mergeCell ref="P1829:P1832"/>
    <mergeCell ref="Q1829:Q1832"/>
    <mergeCell ref="R1829:R1832"/>
    <mergeCell ref="S1829:S1832"/>
    <mergeCell ref="T1829:T1832"/>
    <mergeCell ref="U1829:U1832"/>
    <mergeCell ref="V1831:V1834"/>
    <mergeCell ref="W1831:W1834"/>
    <mergeCell ref="AH1831:AH1834"/>
    <mergeCell ref="P1833:P1834"/>
    <mergeCell ref="Q1833:Q1834"/>
    <mergeCell ref="R1833:R1834"/>
    <mergeCell ref="S1833:S1834"/>
    <mergeCell ref="X1833:X1838"/>
    <mergeCell ref="Y1833:Y1838"/>
    <mergeCell ref="Z1833:Z1838"/>
    <mergeCell ref="AC1833:AC1838"/>
    <mergeCell ref="P1835:P1838"/>
    <mergeCell ref="Q1835:Q1838"/>
    <mergeCell ref="R1835:R1838"/>
    <mergeCell ref="S1835:S1838"/>
    <mergeCell ref="AH1835:AH1838"/>
    <mergeCell ref="U1836:U1838"/>
    <mergeCell ref="T1848:T1850"/>
    <mergeCell ref="AH1843:AH1846"/>
    <mergeCell ref="P1845:P1846"/>
    <mergeCell ref="C1827:C1838"/>
    <mergeCell ref="D1827:D1838"/>
    <mergeCell ref="E1827:E1838"/>
    <mergeCell ref="F1827:F1838"/>
    <mergeCell ref="G1827:G1838"/>
    <mergeCell ref="H1827:H1838"/>
    <mergeCell ref="I1827:I1838"/>
    <mergeCell ref="J1827:J1838"/>
    <mergeCell ref="K1827:K1838"/>
    <mergeCell ref="L1827:M1830"/>
    <mergeCell ref="N1827:N1830"/>
    <mergeCell ref="O1827:O1830"/>
    <mergeCell ref="P1827:P1828"/>
    <mergeCell ref="Q1827:Q1828"/>
    <mergeCell ref="R1827:R1828"/>
    <mergeCell ref="L1831:O1838"/>
    <mergeCell ref="AD1815:AG1826"/>
    <mergeCell ref="T1836:T1838"/>
    <mergeCell ref="S1827:S1828"/>
    <mergeCell ref="T1827:T1828"/>
    <mergeCell ref="U1827:U1828"/>
    <mergeCell ref="V1827:V1830"/>
    <mergeCell ref="W1827:W1830"/>
    <mergeCell ref="X1827:X1832"/>
    <mergeCell ref="Y1827:Y1832"/>
    <mergeCell ref="Z1827:Z1832"/>
    <mergeCell ref="AC1827:AC1832"/>
    <mergeCell ref="AD1827:AG1838"/>
    <mergeCell ref="AB1833:AB1838"/>
    <mergeCell ref="AH1815:AH1818"/>
    <mergeCell ref="P1817:P1820"/>
    <mergeCell ref="Q1817:Q1820"/>
    <mergeCell ref="R1817:R1820"/>
    <mergeCell ref="S1817:S1820"/>
    <mergeCell ref="T1817:T1820"/>
    <mergeCell ref="U1817:U1820"/>
    <mergeCell ref="V1819:V1822"/>
    <mergeCell ref="W1819:W1822"/>
    <mergeCell ref="AH1819:AH1822"/>
    <mergeCell ref="P1821:P1822"/>
    <mergeCell ref="Q1821:Q1822"/>
    <mergeCell ref="R1821:R1822"/>
    <mergeCell ref="S1821:S1822"/>
    <mergeCell ref="X1821:X1826"/>
    <mergeCell ref="Y1821:Y1826"/>
    <mergeCell ref="Z1821:Z1826"/>
    <mergeCell ref="AC1821:AC1826"/>
    <mergeCell ref="P1823:P1826"/>
    <mergeCell ref="Q1823:Q1826"/>
    <mergeCell ref="R1823:R1826"/>
    <mergeCell ref="S1823:S1826"/>
    <mergeCell ref="V1823:V1826"/>
    <mergeCell ref="W1823:W1826"/>
    <mergeCell ref="AH1823:AH1826"/>
    <mergeCell ref="AA1815:AA1820"/>
    <mergeCell ref="AA1821:AA1826"/>
    <mergeCell ref="T1824:T1826"/>
    <mergeCell ref="AH1811:AH1814"/>
    <mergeCell ref="AA1809:AA1814"/>
    <mergeCell ref="T1812:T1814"/>
    <mergeCell ref="A1815:A1826"/>
    <mergeCell ref="B1815:B1826"/>
    <mergeCell ref="C1815:C1826"/>
    <mergeCell ref="D1815:D1826"/>
    <mergeCell ref="E1815:E1826"/>
    <mergeCell ref="F1815:F1826"/>
    <mergeCell ref="G1815:G1826"/>
    <mergeCell ref="H1815:H1826"/>
    <mergeCell ref="I1815:I1826"/>
    <mergeCell ref="J1815:J1826"/>
    <mergeCell ref="K1815:K1826"/>
    <mergeCell ref="L1815:M1818"/>
    <mergeCell ref="N1815:N1818"/>
    <mergeCell ref="O1815:O1818"/>
    <mergeCell ref="P1815:P1816"/>
    <mergeCell ref="Q1815:Q1816"/>
    <mergeCell ref="R1815:R1816"/>
    <mergeCell ref="L1819:O1826"/>
    <mergeCell ref="S1815:S1816"/>
    <mergeCell ref="T1815:T1816"/>
    <mergeCell ref="U1815:U1816"/>
    <mergeCell ref="V1815:V1818"/>
    <mergeCell ref="W1815:W1818"/>
    <mergeCell ref="X1815:X1820"/>
    <mergeCell ref="Y1815:Y1820"/>
    <mergeCell ref="Z1815:Z1820"/>
    <mergeCell ref="AC1815:AC1820"/>
    <mergeCell ref="A1803:A1814"/>
    <mergeCell ref="B1803:B1814"/>
    <mergeCell ref="S1803:S1804"/>
    <mergeCell ref="T1803:T1804"/>
    <mergeCell ref="U1803:U1804"/>
    <mergeCell ref="V1803:V1806"/>
    <mergeCell ref="W1803:W1806"/>
    <mergeCell ref="X1803:X1808"/>
    <mergeCell ref="Y1803:Y1808"/>
    <mergeCell ref="Z1803:Z1808"/>
    <mergeCell ref="AC1803:AC1808"/>
    <mergeCell ref="AD1803:AG1814"/>
    <mergeCell ref="AH1803:AH1806"/>
    <mergeCell ref="P1805:P1808"/>
    <mergeCell ref="Q1805:Q1808"/>
    <mergeCell ref="R1805:R1808"/>
    <mergeCell ref="S1805:S1808"/>
    <mergeCell ref="T1805:T1808"/>
    <mergeCell ref="U1805:U1808"/>
    <mergeCell ref="V1807:V1810"/>
    <mergeCell ref="W1807:W1810"/>
    <mergeCell ref="AH1807:AH1810"/>
    <mergeCell ref="P1809:P1810"/>
    <mergeCell ref="Q1809:Q1810"/>
    <mergeCell ref="R1809:R1810"/>
    <mergeCell ref="S1809:S1810"/>
    <mergeCell ref="X1809:X1814"/>
    <mergeCell ref="Y1809:Y1814"/>
    <mergeCell ref="Z1809:Z1814"/>
    <mergeCell ref="AC1809:AC1814"/>
    <mergeCell ref="P1811:P1814"/>
    <mergeCell ref="Q1811:Q1814"/>
    <mergeCell ref="R1811:R1814"/>
    <mergeCell ref="S1811:S1814"/>
    <mergeCell ref="C1803:C1814"/>
    <mergeCell ref="D1803:D1814"/>
    <mergeCell ref="E1803:E1814"/>
    <mergeCell ref="F1803:F1814"/>
    <mergeCell ref="G1803:G1814"/>
    <mergeCell ref="H1803:H1814"/>
    <mergeCell ref="I1803:I1814"/>
    <mergeCell ref="J1803:J1814"/>
    <mergeCell ref="K1803:K1814"/>
    <mergeCell ref="L1803:M1806"/>
    <mergeCell ref="N1803:N1806"/>
    <mergeCell ref="O1803:O1806"/>
    <mergeCell ref="P1803:P1804"/>
    <mergeCell ref="Q1803:Q1804"/>
    <mergeCell ref="R1803:R1804"/>
    <mergeCell ref="L1807:O1814"/>
    <mergeCell ref="AH1791:AH1794"/>
    <mergeCell ref="P1793:P1796"/>
    <mergeCell ref="Q1793:Q1796"/>
    <mergeCell ref="R1793:R1796"/>
    <mergeCell ref="S1793:S1796"/>
    <mergeCell ref="T1793:T1796"/>
    <mergeCell ref="U1793:U1796"/>
    <mergeCell ref="V1795:V1798"/>
    <mergeCell ref="W1795:W1798"/>
    <mergeCell ref="AH1795:AH1798"/>
    <mergeCell ref="P1797:P1798"/>
    <mergeCell ref="Q1797:Q1798"/>
    <mergeCell ref="R1797:R1798"/>
    <mergeCell ref="S1797:S1798"/>
    <mergeCell ref="X1797:X1802"/>
    <mergeCell ref="Y1797:Y1802"/>
    <mergeCell ref="A1791:A1802"/>
    <mergeCell ref="B1791:B1802"/>
    <mergeCell ref="C1791:C1802"/>
    <mergeCell ref="D1791:D1802"/>
    <mergeCell ref="E1791:E1802"/>
    <mergeCell ref="F1791:F1802"/>
    <mergeCell ref="G1791:G1802"/>
    <mergeCell ref="H1791:H1802"/>
    <mergeCell ref="I1791:I1802"/>
    <mergeCell ref="J1791:J1802"/>
    <mergeCell ref="K1791:K1802"/>
    <mergeCell ref="L1791:M1794"/>
    <mergeCell ref="N1791:N1794"/>
    <mergeCell ref="O1791:O1794"/>
    <mergeCell ref="P1791:P1792"/>
    <mergeCell ref="Q1791:Q1792"/>
    <mergeCell ref="R1791:R1792"/>
    <mergeCell ref="L1795:O1802"/>
    <mergeCell ref="P1799:P1802"/>
    <mergeCell ref="Q1799:Q1802"/>
    <mergeCell ref="R1799:R1802"/>
    <mergeCell ref="S1799:S1802"/>
    <mergeCell ref="V1799:V1802"/>
    <mergeCell ref="W1799:W1802"/>
    <mergeCell ref="AA1785:AA1790"/>
    <mergeCell ref="AB1791:AB1796"/>
    <mergeCell ref="AB1797:AB1802"/>
    <mergeCell ref="AA1779:AA1784"/>
    <mergeCell ref="AH1799:AH1802"/>
    <mergeCell ref="T1797:T1799"/>
    <mergeCell ref="U1800:U1802"/>
    <mergeCell ref="S1787:S1790"/>
    <mergeCell ref="V1787:V1790"/>
    <mergeCell ref="W1787:W1790"/>
    <mergeCell ref="AH1787:AH1790"/>
    <mergeCell ref="AA1791:AA1796"/>
    <mergeCell ref="AA1797:AA1802"/>
    <mergeCell ref="S1791:S1792"/>
    <mergeCell ref="T1791:T1792"/>
    <mergeCell ref="U1791:U1792"/>
    <mergeCell ref="V1791:V1794"/>
    <mergeCell ref="W1791:W1794"/>
    <mergeCell ref="AH1779:AH1782"/>
    <mergeCell ref="T1779:T1780"/>
    <mergeCell ref="U1779:U1780"/>
    <mergeCell ref="P1781:P1784"/>
    <mergeCell ref="Q1781:Q1784"/>
    <mergeCell ref="R1781:R1784"/>
    <mergeCell ref="S1781:S1784"/>
    <mergeCell ref="T1781:T1784"/>
    <mergeCell ref="U1781:U1784"/>
    <mergeCell ref="L1783:O1790"/>
    <mergeCell ref="V1783:V1786"/>
    <mergeCell ref="W1783:W1786"/>
    <mergeCell ref="AH1783:AH1786"/>
    <mergeCell ref="P1785:P1786"/>
    <mergeCell ref="Q1785:Q1786"/>
    <mergeCell ref="R1785:R1786"/>
    <mergeCell ref="S1785:S1786"/>
    <mergeCell ref="T1785:U1790"/>
    <mergeCell ref="X1785:X1790"/>
    <mergeCell ref="Y1785:Y1790"/>
    <mergeCell ref="Z1785:Z1790"/>
    <mergeCell ref="AC1785:AC1790"/>
    <mergeCell ref="P1787:P1790"/>
    <mergeCell ref="Q1787:Q1790"/>
    <mergeCell ref="R1787:R1790"/>
    <mergeCell ref="V1779:V1782"/>
    <mergeCell ref="W1779:W1782"/>
    <mergeCell ref="X1779:X1784"/>
    <mergeCell ref="Y1779:Y1784"/>
    <mergeCell ref="Z1779:Z1784"/>
    <mergeCell ref="AC1779:AC1784"/>
    <mergeCell ref="AD1779:AG1790"/>
    <mergeCell ref="A1768:R1770"/>
    <mergeCell ref="S1768:Z1770"/>
    <mergeCell ref="AC1768:AE1770"/>
    <mergeCell ref="AF1768:AH1770"/>
    <mergeCell ref="A1771:A1778"/>
    <mergeCell ref="B1771:D1778"/>
    <mergeCell ref="E1771:H1775"/>
    <mergeCell ref="I1771:K1778"/>
    <mergeCell ref="L1771:O1778"/>
    <mergeCell ref="P1771:U1778"/>
    <mergeCell ref="V1771:W1778"/>
    <mergeCell ref="X1771:AC1778"/>
    <mergeCell ref="AD1771:AG1778"/>
    <mergeCell ref="AH1771:AH1778"/>
    <mergeCell ref="A1779:A1790"/>
    <mergeCell ref="B1779:B1790"/>
    <mergeCell ref="C1779:C1790"/>
    <mergeCell ref="D1779:D1790"/>
    <mergeCell ref="E1779:E1790"/>
    <mergeCell ref="F1779:F1790"/>
    <mergeCell ref="G1779:G1790"/>
    <mergeCell ref="H1779:H1790"/>
    <mergeCell ref="I1779:I1790"/>
    <mergeCell ref="J1779:J1790"/>
    <mergeCell ref="K1779:K1790"/>
    <mergeCell ref="L1779:M1782"/>
    <mergeCell ref="N1779:N1782"/>
    <mergeCell ref="O1779:O1782"/>
    <mergeCell ref="P1779:P1780"/>
    <mergeCell ref="Q1779:Q1780"/>
    <mergeCell ref="R1779:R1780"/>
    <mergeCell ref="S1779:S1780"/>
    <mergeCell ref="AF1758:AH1759"/>
    <mergeCell ref="L1759:L1762"/>
    <mergeCell ref="M1759:O1762"/>
    <mergeCell ref="P1759:U1762"/>
    <mergeCell ref="V1759:V1762"/>
    <mergeCell ref="W1759:AE1762"/>
    <mergeCell ref="AG1760:AH1767"/>
    <mergeCell ref="L1764:L1767"/>
    <mergeCell ref="M1764:P1767"/>
    <mergeCell ref="Q1764:Q1767"/>
    <mergeCell ref="T1764:V1767"/>
    <mergeCell ref="W1764:AC1767"/>
    <mergeCell ref="S1746:S1747"/>
    <mergeCell ref="T1746:T1747"/>
    <mergeCell ref="U1746:U1747"/>
    <mergeCell ref="V1746:V1749"/>
    <mergeCell ref="W1746:W1749"/>
    <mergeCell ref="X1746:X1751"/>
    <mergeCell ref="Y1746:Y1751"/>
    <mergeCell ref="Z1746:Z1751"/>
    <mergeCell ref="AC1746:AC1751"/>
    <mergeCell ref="AD1746:AG1757"/>
    <mergeCell ref="AH1746:AH1749"/>
    <mergeCell ref="P1748:P1751"/>
    <mergeCell ref="Q1748:Q1751"/>
    <mergeCell ref="R1748:R1751"/>
    <mergeCell ref="S1748:S1751"/>
    <mergeCell ref="T1748:T1751"/>
    <mergeCell ref="T1752:T1754"/>
    <mergeCell ref="U1755:U1757"/>
    <mergeCell ref="AA1746:AA1751"/>
    <mergeCell ref="AA1752:AA1757"/>
    <mergeCell ref="A1746:A1757"/>
    <mergeCell ref="B1746:B1757"/>
    <mergeCell ref="C1746:C1757"/>
    <mergeCell ref="D1746:D1757"/>
    <mergeCell ref="E1746:E1757"/>
    <mergeCell ref="F1746:F1757"/>
    <mergeCell ref="G1746:G1757"/>
    <mergeCell ref="H1746:H1757"/>
    <mergeCell ref="I1746:I1757"/>
    <mergeCell ref="J1746:J1757"/>
    <mergeCell ref="K1746:K1757"/>
    <mergeCell ref="L1746:M1749"/>
    <mergeCell ref="N1746:N1749"/>
    <mergeCell ref="O1746:O1749"/>
    <mergeCell ref="P1746:P1747"/>
    <mergeCell ref="Q1746:Q1747"/>
    <mergeCell ref="R1746:R1747"/>
    <mergeCell ref="L1750:O1757"/>
    <mergeCell ref="AH1742:AH1745"/>
    <mergeCell ref="V1750:V1753"/>
    <mergeCell ref="W1750:W1753"/>
    <mergeCell ref="AH1750:AH1753"/>
    <mergeCell ref="P1752:P1753"/>
    <mergeCell ref="Q1752:Q1753"/>
    <mergeCell ref="R1752:R1753"/>
    <mergeCell ref="S1752:S1753"/>
    <mergeCell ref="X1752:X1757"/>
    <mergeCell ref="Y1752:Y1757"/>
    <mergeCell ref="Z1752:Z1757"/>
    <mergeCell ref="AC1752:AC1757"/>
    <mergeCell ref="P1754:P1757"/>
    <mergeCell ref="Q1754:Q1757"/>
    <mergeCell ref="R1754:R1757"/>
    <mergeCell ref="S1754:S1757"/>
    <mergeCell ref="V1754:V1757"/>
    <mergeCell ref="W1754:W1757"/>
    <mergeCell ref="AH1754:AH1757"/>
    <mergeCell ref="T1743:T1745"/>
    <mergeCell ref="T1755:T1757"/>
    <mergeCell ref="T1740:T1742"/>
    <mergeCell ref="U1743:U1745"/>
    <mergeCell ref="AA1740:AA1745"/>
    <mergeCell ref="AB1746:AB1751"/>
    <mergeCell ref="AB1752:AB1757"/>
    <mergeCell ref="S1734:S1735"/>
    <mergeCell ref="T1734:T1735"/>
    <mergeCell ref="U1734:U1735"/>
    <mergeCell ref="V1734:V1737"/>
    <mergeCell ref="W1734:W1737"/>
    <mergeCell ref="X1734:X1739"/>
    <mergeCell ref="Y1734:Y1739"/>
    <mergeCell ref="Z1734:Z1739"/>
    <mergeCell ref="AC1734:AC1739"/>
    <mergeCell ref="AD1734:AG1745"/>
    <mergeCell ref="AH1734:AH1737"/>
    <mergeCell ref="P1736:P1739"/>
    <mergeCell ref="Q1736:Q1739"/>
    <mergeCell ref="R1736:R1739"/>
    <mergeCell ref="S1736:S1739"/>
    <mergeCell ref="T1736:T1739"/>
    <mergeCell ref="U1736:U1739"/>
    <mergeCell ref="V1738:V1741"/>
    <mergeCell ref="W1738:W1741"/>
    <mergeCell ref="AH1738:AH1741"/>
    <mergeCell ref="P1740:P1741"/>
    <mergeCell ref="Q1740:Q1741"/>
    <mergeCell ref="R1740:R1741"/>
    <mergeCell ref="S1740:S1741"/>
    <mergeCell ref="X1740:X1745"/>
    <mergeCell ref="Y1740:Y1745"/>
    <mergeCell ref="Z1740:Z1745"/>
    <mergeCell ref="AC1740:AC1745"/>
    <mergeCell ref="P1742:P1745"/>
    <mergeCell ref="Q1742:Q1745"/>
    <mergeCell ref="R1742:R1745"/>
    <mergeCell ref="S1742:S1745"/>
    <mergeCell ref="A1734:A1745"/>
    <mergeCell ref="B1734:B1745"/>
    <mergeCell ref="C1734:C1745"/>
    <mergeCell ref="D1734:D1745"/>
    <mergeCell ref="E1734:E1745"/>
    <mergeCell ref="F1734:F1745"/>
    <mergeCell ref="G1734:G1745"/>
    <mergeCell ref="H1734:H1745"/>
    <mergeCell ref="I1734:I1745"/>
    <mergeCell ref="J1734:J1745"/>
    <mergeCell ref="K1734:K1745"/>
    <mergeCell ref="L1734:M1737"/>
    <mergeCell ref="N1734:N1737"/>
    <mergeCell ref="O1734:O1737"/>
    <mergeCell ref="P1734:P1735"/>
    <mergeCell ref="Q1734:Q1735"/>
    <mergeCell ref="R1734:R1735"/>
    <mergeCell ref="L1738:O1745"/>
    <mergeCell ref="P1724:P1727"/>
    <mergeCell ref="Q1724:Q1727"/>
    <mergeCell ref="R1724:R1727"/>
    <mergeCell ref="S1724:S1727"/>
    <mergeCell ref="T1724:T1727"/>
    <mergeCell ref="U1724:U1727"/>
    <mergeCell ref="V1726:V1729"/>
    <mergeCell ref="W1726:W1729"/>
    <mergeCell ref="AH1726:AH1729"/>
    <mergeCell ref="P1728:P1729"/>
    <mergeCell ref="Q1728:Q1729"/>
    <mergeCell ref="R1728:R1729"/>
    <mergeCell ref="S1728:S1729"/>
    <mergeCell ref="X1728:X1733"/>
    <mergeCell ref="Y1728:Y1733"/>
    <mergeCell ref="Z1728:Z1733"/>
    <mergeCell ref="AC1728:AC1733"/>
    <mergeCell ref="P1730:P1733"/>
    <mergeCell ref="Q1730:Q1733"/>
    <mergeCell ref="R1730:R1733"/>
    <mergeCell ref="S1730:S1733"/>
    <mergeCell ref="V1730:V1733"/>
    <mergeCell ref="W1730:W1733"/>
    <mergeCell ref="AH1730:AH1733"/>
    <mergeCell ref="T1731:T1733"/>
    <mergeCell ref="AA1722:AA1727"/>
    <mergeCell ref="AA1728:AA1733"/>
    <mergeCell ref="AH1718:AH1721"/>
    <mergeCell ref="A1722:A1733"/>
    <mergeCell ref="B1722:B1733"/>
    <mergeCell ref="C1722:C1733"/>
    <mergeCell ref="D1722:D1733"/>
    <mergeCell ref="E1722:E1733"/>
    <mergeCell ref="F1722:F1733"/>
    <mergeCell ref="G1722:G1733"/>
    <mergeCell ref="H1722:H1733"/>
    <mergeCell ref="I1722:I1733"/>
    <mergeCell ref="J1722:J1733"/>
    <mergeCell ref="K1722:K1733"/>
    <mergeCell ref="L1722:M1725"/>
    <mergeCell ref="N1722:N1725"/>
    <mergeCell ref="O1722:O1725"/>
    <mergeCell ref="P1722:P1723"/>
    <mergeCell ref="Q1722:Q1723"/>
    <mergeCell ref="R1722:R1723"/>
    <mergeCell ref="L1726:O1733"/>
    <mergeCell ref="S1722:S1723"/>
    <mergeCell ref="T1722:T1723"/>
    <mergeCell ref="U1722:U1723"/>
    <mergeCell ref="V1722:V1725"/>
    <mergeCell ref="W1722:W1725"/>
    <mergeCell ref="X1722:X1727"/>
    <mergeCell ref="Y1722:Y1727"/>
    <mergeCell ref="Z1722:Z1727"/>
    <mergeCell ref="AC1722:AC1727"/>
    <mergeCell ref="AD1722:AG1733"/>
    <mergeCell ref="AH1722:AH1725"/>
    <mergeCell ref="A1710:A1721"/>
    <mergeCell ref="B1710:B1721"/>
    <mergeCell ref="S1710:S1711"/>
    <mergeCell ref="T1710:T1711"/>
    <mergeCell ref="U1710:U1711"/>
    <mergeCell ref="V1710:V1713"/>
    <mergeCell ref="W1710:W1713"/>
    <mergeCell ref="X1710:X1715"/>
    <mergeCell ref="Y1710:Y1715"/>
    <mergeCell ref="Z1710:Z1715"/>
    <mergeCell ref="AC1710:AC1715"/>
    <mergeCell ref="AD1710:AG1721"/>
    <mergeCell ref="AH1710:AH1713"/>
    <mergeCell ref="P1712:P1715"/>
    <mergeCell ref="Q1712:Q1715"/>
    <mergeCell ref="R1712:R1715"/>
    <mergeCell ref="S1712:S1715"/>
    <mergeCell ref="T1712:T1715"/>
    <mergeCell ref="U1712:U1715"/>
    <mergeCell ref="V1714:V1717"/>
    <mergeCell ref="W1714:W1717"/>
    <mergeCell ref="AH1714:AH1717"/>
    <mergeCell ref="P1716:P1717"/>
    <mergeCell ref="Q1716:Q1717"/>
    <mergeCell ref="R1716:R1717"/>
    <mergeCell ref="S1716:S1717"/>
    <mergeCell ref="X1716:X1721"/>
    <mergeCell ref="Y1716:Y1721"/>
    <mergeCell ref="Z1716:Z1721"/>
    <mergeCell ref="AC1716:AC1721"/>
    <mergeCell ref="P1718:P1721"/>
    <mergeCell ref="Q1718:Q1721"/>
    <mergeCell ref="R1718:R1721"/>
    <mergeCell ref="S1718:S1721"/>
    <mergeCell ref="C1710:C1721"/>
    <mergeCell ref="D1710:D1721"/>
    <mergeCell ref="E1710:E1721"/>
    <mergeCell ref="F1710:F1721"/>
    <mergeCell ref="G1710:G1721"/>
    <mergeCell ref="H1710:H1721"/>
    <mergeCell ref="I1710:I1721"/>
    <mergeCell ref="J1710:J1721"/>
    <mergeCell ref="K1710:K1721"/>
    <mergeCell ref="L1710:M1713"/>
    <mergeCell ref="N1710:N1713"/>
    <mergeCell ref="O1710:O1713"/>
    <mergeCell ref="P1710:P1711"/>
    <mergeCell ref="Q1710:Q1711"/>
    <mergeCell ref="R1710:R1711"/>
    <mergeCell ref="L1714:O1721"/>
    <mergeCell ref="AH1698:AH1701"/>
    <mergeCell ref="P1700:P1703"/>
    <mergeCell ref="Q1700:Q1703"/>
    <mergeCell ref="R1700:R1703"/>
    <mergeCell ref="S1700:S1703"/>
    <mergeCell ref="T1700:T1703"/>
    <mergeCell ref="U1700:U1703"/>
    <mergeCell ref="V1702:V1705"/>
    <mergeCell ref="W1702:W1705"/>
    <mergeCell ref="AH1702:AH1705"/>
    <mergeCell ref="P1704:P1705"/>
    <mergeCell ref="Q1704:Q1705"/>
    <mergeCell ref="R1704:R1705"/>
    <mergeCell ref="S1704:S1705"/>
    <mergeCell ref="X1704:X1709"/>
    <mergeCell ref="Y1704:Y1709"/>
    <mergeCell ref="P1706:P1709"/>
    <mergeCell ref="Q1706:Q1709"/>
    <mergeCell ref="R1706:R1709"/>
    <mergeCell ref="S1706:S1709"/>
    <mergeCell ref="V1706:V1709"/>
    <mergeCell ref="W1706:W1709"/>
    <mergeCell ref="AH1706:AH1709"/>
    <mergeCell ref="T1707:T1709"/>
    <mergeCell ref="S1694:S1697"/>
    <mergeCell ref="V1694:V1697"/>
    <mergeCell ref="W1694:W1697"/>
    <mergeCell ref="AH1694:AH1697"/>
    <mergeCell ref="A1698:A1709"/>
    <mergeCell ref="B1698:B1709"/>
    <mergeCell ref="C1698:C1709"/>
    <mergeCell ref="D1698:D1709"/>
    <mergeCell ref="E1698:E1709"/>
    <mergeCell ref="F1698:F1709"/>
    <mergeCell ref="G1698:G1709"/>
    <mergeCell ref="H1698:H1709"/>
    <mergeCell ref="I1698:I1709"/>
    <mergeCell ref="J1698:J1709"/>
    <mergeCell ref="K1698:K1709"/>
    <mergeCell ref="L1698:M1701"/>
    <mergeCell ref="N1698:N1701"/>
    <mergeCell ref="O1698:O1701"/>
    <mergeCell ref="P1698:P1699"/>
    <mergeCell ref="Q1698:Q1699"/>
    <mergeCell ref="R1698:R1699"/>
    <mergeCell ref="L1702:O1709"/>
    <mergeCell ref="S1698:S1699"/>
    <mergeCell ref="T1698:T1699"/>
    <mergeCell ref="X1698:X1703"/>
    <mergeCell ref="Y1698:Y1703"/>
    <mergeCell ref="Z1698:Z1703"/>
    <mergeCell ref="AC1698:AC1703"/>
    <mergeCell ref="AD1698:AG1709"/>
    <mergeCell ref="S1686:S1687"/>
    <mergeCell ref="T1686:T1687"/>
    <mergeCell ref="U1686:U1687"/>
    <mergeCell ref="V1686:V1689"/>
    <mergeCell ref="W1686:W1689"/>
    <mergeCell ref="X1686:X1691"/>
    <mergeCell ref="Y1686:Y1691"/>
    <mergeCell ref="Z1686:Z1691"/>
    <mergeCell ref="AC1686:AC1691"/>
    <mergeCell ref="AD1686:AG1697"/>
    <mergeCell ref="Z1704:Z1709"/>
    <mergeCell ref="AC1704:AC1709"/>
    <mergeCell ref="AA1698:AA1703"/>
    <mergeCell ref="AA1704:AA1709"/>
    <mergeCell ref="AA1692:AA1697"/>
    <mergeCell ref="AH1686:AH1689"/>
    <mergeCell ref="P1688:P1691"/>
    <mergeCell ref="Q1688:Q1691"/>
    <mergeCell ref="R1688:R1691"/>
    <mergeCell ref="S1688:S1691"/>
    <mergeCell ref="T1688:T1691"/>
    <mergeCell ref="U1688:U1691"/>
    <mergeCell ref="V1690:V1693"/>
    <mergeCell ref="W1690:W1693"/>
    <mergeCell ref="AH1690:AH1693"/>
    <mergeCell ref="P1692:P1693"/>
    <mergeCell ref="Q1692:Q1693"/>
    <mergeCell ref="R1692:R1693"/>
    <mergeCell ref="S1692:S1693"/>
    <mergeCell ref="T1692:U1697"/>
    <mergeCell ref="X1692:X1697"/>
    <mergeCell ref="Y1692:Y1697"/>
    <mergeCell ref="Z1692:Z1697"/>
    <mergeCell ref="AC1692:AC1697"/>
    <mergeCell ref="P1694:P1697"/>
    <mergeCell ref="Q1694:Q1697"/>
    <mergeCell ref="R1694:R1697"/>
    <mergeCell ref="A1686:A1697"/>
    <mergeCell ref="B1686:B1697"/>
    <mergeCell ref="C1686:C1697"/>
    <mergeCell ref="D1686:D1697"/>
    <mergeCell ref="E1686:E1697"/>
    <mergeCell ref="F1686:F1697"/>
    <mergeCell ref="G1686:G1697"/>
    <mergeCell ref="H1686:H1697"/>
    <mergeCell ref="I1686:I1697"/>
    <mergeCell ref="J1686:J1697"/>
    <mergeCell ref="K1686:K1697"/>
    <mergeCell ref="L1686:M1689"/>
    <mergeCell ref="N1686:N1689"/>
    <mergeCell ref="O1686:O1689"/>
    <mergeCell ref="P1686:P1687"/>
    <mergeCell ref="Q1686:Q1687"/>
    <mergeCell ref="R1686:R1687"/>
    <mergeCell ref="L1690:O1697"/>
    <mergeCell ref="AH1552:AH1555"/>
    <mergeCell ref="AH1649:AH1652"/>
    <mergeCell ref="AH1645:AH1648"/>
    <mergeCell ref="AH1641:AH1644"/>
    <mergeCell ref="AA1635:AA1640"/>
    <mergeCell ref="AF1675:AH1677"/>
    <mergeCell ref="A1678:A1685"/>
    <mergeCell ref="B1678:D1685"/>
    <mergeCell ref="E1678:H1682"/>
    <mergeCell ref="I1678:K1685"/>
    <mergeCell ref="L1678:O1685"/>
    <mergeCell ref="P1678:U1685"/>
    <mergeCell ref="V1678:W1685"/>
    <mergeCell ref="X1678:AC1685"/>
    <mergeCell ref="AD1678:AG1685"/>
    <mergeCell ref="AH1678:AH1685"/>
    <mergeCell ref="A1666:K1674"/>
    <mergeCell ref="L1671:L1674"/>
    <mergeCell ref="M1671:P1674"/>
    <mergeCell ref="E1683:G1685"/>
    <mergeCell ref="H1683:H1685"/>
    <mergeCell ref="Q1671:Q1674"/>
    <mergeCell ref="AA1641:AA1646"/>
    <mergeCell ref="AA1647:AA1652"/>
    <mergeCell ref="AA1653:AA1658"/>
    <mergeCell ref="AD1641:AG1652"/>
    <mergeCell ref="X1585:AC1592"/>
    <mergeCell ref="AD1585:AG1592"/>
    <mergeCell ref="X1593:X1598"/>
    <mergeCell ref="Y1593:Y1598"/>
    <mergeCell ref="Z1593:Z1598"/>
    <mergeCell ref="AC1593:AC1598"/>
    <mergeCell ref="AD1593:AG1604"/>
    <mergeCell ref="X1635:X1640"/>
    <mergeCell ref="Y1635:Y1640"/>
    <mergeCell ref="Z1635:Z1640"/>
    <mergeCell ref="AC1635:AC1640"/>
    <mergeCell ref="X1647:X1652"/>
    <mergeCell ref="Y1647:Y1652"/>
    <mergeCell ref="Z1647:Z1652"/>
    <mergeCell ref="AC1647:AC1652"/>
    <mergeCell ref="AA1617:AA1622"/>
    <mergeCell ref="X1617:X1622"/>
    <mergeCell ref="Y1617:Y1622"/>
    <mergeCell ref="Z1617:Z1622"/>
    <mergeCell ref="AC1617:AC1622"/>
    <mergeCell ref="AC1512:AC1517"/>
    <mergeCell ref="AD1512:AG1523"/>
    <mergeCell ref="AH1508:AH1511"/>
    <mergeCell ref="AD1617:AG1628"/>
    <mergeCell ref="X1629:X1634"/>
    <mergeCell ref="Y1629:Y1634"/>
    <mergeCell ref="Z1629:Z1634"/>
    <mergeCell ref="AC1629:AC1634"/>
    <mergeCell ref="AD1629:AG1640"/>
    <mergeCell ref="AD1500:AG1511"/>
    <mergeCell ref="AH1451:AH1454"/>
    <mergeCell ref="AB1512:AB1517"/>
    <mergeCell ref="AB1518:AB1523"/>
    <mergeCell ref="AB1524:AB1529"/>
    <mergeCell ref="AB1530:AB1535"/>
    <mergeCell ref="X1455:X1460"/>
    <mergeCell ref="AA1461:AA1466"/>
    <mergeCell ref="AA1455:AA1460"/>
    <mergeCell ref="AA1524:AA1529"/>
    <mergeCell ref="AA1530:AA1535"/>
    <mergeCell ref="AF1489:AH1491"/>
    <mergeCell ref="AH1475:AH1478"/>
    <mergeCell ref="AF1479:AH1480"/>
    <mergeCell ref="AH1455:AH1458"/>
    <mergeCell ref="AH1463:AH1466"/>
    <mergeCell ref="AC1461:AC1466"/>
    <mergeCell ref="AH1532:AH1535"/>
    <mergeCell ref="AH1528:AH1531"/>
    <mergeCell ref="X1524:X1529"/>
    <mergeCell ref="Y1524:Y1529"/>
    <mergeCell ref="Z1524:Z1529"/>
    <mergeCell ref="AC1524:AC1529"/>
    <mergeCell ref="AD1524:AG1535"/>
    <mergeCell ref="AH1459:AH1462"/>
    <mergeCell ref="AD1455:AG1466"/>
    <mergeCell ref="X1467:X1472"/>
    <mergeCell ref="Z1227:Z1232"/>
    <mergeCell ref="AC1227:AC1232"/>
    <mergeCell ref="AD1221:AG1232"/>
    <mergeCell ref="AH1253:AH1256"/>
    <mergeCell ref="AA1194:AA1199"/>
    <mergeCell ref="AA1233:AA1238"/>
    <mergeCell ref="AA1239:AA1244"/>
    <mergeCell ref="AA1245:AA1250"/>
    <mergeCell ref="AA1251:AA1256"/>
    <mergeCell ref="AA1257:AA1262"/>
    <mergeCell ref="AA1263:AA1268"/>
    <mergeCell ref="AA1269:AA1274"/>
    <mergeCell ref="X1227:X1232"/>
    <mergeCell ref="Y1227:Y1232"/>
    <mergeCell ref="AH1229:AH1232"/>
    <mergeCell ref="AH1245:AH1248"/>
    <mergeCell ref="Y1245:Y1250"/>
    <mergeCell ref="AC1269:AC1274"/>
    <mergeCell ref="AH1261:AH1264"/>
    <mergeCell ref="AH1237:AH1240"/>
    <mergeCell ref="AB1269:AB1274"/>
    <mergeCell ref="Y1449:Y1454"/>
    <mergeCell ref="AH1512:AH1515"/>
    <mergeCell ref="X1213:AC1220"/>
    <mergeCell ref="AC1467:AC1472"/>
    <mergeCell ref="AC1473:AC1478"/>
    <mergeCell ref="Y1467:Y1472"/>
    <mergeCell ref="Z1467:Z1472"/>
    <mergeCell ref="AD1035:AG1046"/>
    <mergeCell ref="AD1213:AG1220"/>
    <mergeCell ref="X1221:X1226"/>
    <mergeCell ref="Y1221:Y1226"/>
    <mergeCell ref="Z1221:Z1226"/>
    <mergeCell ref="AC1221:AC1226"/>
    <mergeCell ref="AF1210:AH1212"/>
    <mergeCell ref="AH1176:AH1179"/>
    <mergeCell ref="AH1188:AH1191"/>
    <mergeCell ref="AD1188:AG1199"/>
    <mergeCell ref="Y1194:Y1199"/>
    <mergeCell ref="Z1194:Z1199"/>
    <mergeCell ref="AB1065:AB1070"/>
    <mergeCell ref="AD1083:AG1094"/>
    <mergeCell ref="X1095:X1100"/>
    <mergeCell ref="Y1095:Y1100"/>
    <mergeCell ref="Z1095:Z1100"/>
    <mergeCell ref="AC1095:AC1100"/>
    <mergeCell ref="AD1095:AG1106"/>
    <mergeCell ref="AH1087:AH1090"/>
    <mergeCell ref="AB1083:AB1088"/>
    <mergeCell ref="AB1089:AB1094"/>
    <mergeCell ref="X1134:X1139"/>
    <mergeCell ref="Y1134:Y1139"/>
    <mergeCell ref="Z1134:Z1139"/>
    <mergeCell ref="AA1059:AA1064"/>
    <mergeCell ref="AA1065:AA1070"/>
    <mergeCell ref="AA1071:AA1076"/>
    <mergeCell ref="AA1077:AA1082"/>
    <mergeCell ref="AA1083:AA1088"/>
    <mergeCell ref="AA1089:AA1094"/>
    <mergeCell ref="AA1095:AA1100"/>
    <mergeCell ref="AD1120:AG1127"/>
    <mergeCell ref="X1128:X1133"/>
    <mergeCell ref="Y1128:Y1133"/>
    <mergeCell ref="Z1128:Z1133"/>
    <mergeCell ref="AC1128:AC1133"/>
    <mergeCell ref="AD1128:AG1139"/>
    <mergeCell ref="AF1117:AH1119"/>
    <mergeCell ref="AD897:AG908"/>
    <mergeCell ref="X909:X914"/>
    <mergeCell ref="Y909:Y914"/>
    <mergeCell ref="Z909:Z914"/>
    <mergeCell ref="AC909:AC914"/>
    <mergeCell ref="AD909:AG920"/>
    <mergeCell ref="X954:X959"/>
    <mergeCell ref="Y954:Y959"/>
    <mergeCell ref="Z954:Z959"/>
    <mergeCell ref="AC954:AC959"/>
    <mergeCell ref="AD954:AG965"/>
    <mergeCell ref="X948:X953"/>
    <mergeCell ref="Y948:Y953"/>
    <mergeCell ref="Z948:Z953"/>
    <mergeCell ref="AC948:AC953"/>
    <mergeCell ref="X934:AC941"/>
    <mergeCell ref="AD934:AG941"/>
    <mergeCell ref="X942:X947"/>
    <mergeCell ref="Y942:Y947"/>
    <mergeCell ref="Z942:Z947"/>
    <mergeCell ref="AC942:AC947"/>
    <mergeCell ref="AD942:AG953"/>
    <mergeCell ref="AF931:AH933"/>
    <mergeCell ref="X1027:AC1034"/>
    <mergeCell ref="AD1027:AG1034"/>
    <mergeCell ref="Z849:Z854"/>
    <mergeCell ref="AC849:AC854"/>
    <mergeCell ref="AD849:AG860"/>
    <mergeCell ref="AF838:AH840"/>
    <mergeCell ref="AH804:AH807"/>
    <mergeCell ref="X867:X872"/>
    <mergeCell ref="X879:X884"/>
    <mergeCell ref="Y879:Y884"/>
    <mergeCell ref="Z879:Z884"/>
    <mergeCell ref="AC879:AC884"/>
    <mergeCell ref="AA879:AA884"/>
    <mergeCell ref="Z792:Z797"/>
    <mergeCell ref="AC792:AC797"/>
    <mergeCell ref="X804:X809"/>
    <mergeCell ref="Y804:Y809"/>
    <mergeCell ref="Z804:Z809"/>
    <mergeCell ref="X786:X791"/>
    <mergeCell ref="Y786:Y791"/>
    <mergeCell ref="AA810:AA815"/>
    <mergeCell ref="Y576:Y581"/>
    <mergeCell ref="S559:Z561"/>
    <mergeCell ref="AD469:AG476"/>
    <mergeCell ref="X477:X482"/>
    <mergeCell ref="Y477:Y482"/>
    <mergeCell ref="Z477:Z482"/>
    <mergeCell ref="AC477:AC482"/>
    <mergeCell ref="AD477:AG488"/>
    <mergeCell ref="X562:AC569"/>
    <mergeCell ref="AD562:AG569"/>
    <mergeCell ref="X570:X575"/>
    <mergeCell ref="Y570:Y575"/>
    <mergeCell ref="AC559:AE561"/>
    <mergeCell ref="X408:X413"/>
    <mergeCell ref="Y408:Y413"/>
    <mergeCell ref="Z408:Z413"/>
    <mergeCell ref="AC408:AC413"/>
    <mergeCell ref="AD408:AG419"/>
    <mergeCell ref="X450:X455"/>
    <mergeCell ref="Y450:Y455"/>
    <mergeCell ref="Z450:Z455"/>
    <mergeCell ref="AC450:AC455"/>
    <mergeCell ref="X483:X488"/>
    <mergeCell ref="AB432:AB437"/>
    <mergeCell ref="AA537:AA542"/>
    <mergeCell ref="AA543:AA548"/>
    <mergeCell ref="AF549:AH550"/>
    <mergeCell ref="AH416:AH419"/>
    <mergeCell ref="X414:X419"/>
    <mergeCell ref="Y414:Y419"/>
    <mergeCell ref="Z414:Z419"/>
    <mergeCell ref="Z171:Z176"/>
    <mergeCell ref="AC171:AC176"/>
    <mergeCell ref="AH614:AH617"/>
    <mergeCell ref="Z786:Z791"/>
    <mergeCell ref="AC786:AC791"/>
    <mergeCell ref="X810:X815"/>
    <mergeCell ref="AH897:AH900"/>
    <mergeCell ref="AH901:AH904"/>
    <mergeCell ref="AA897:AA902"/>
    <mergeCell ref="AA903:AA908"/>
    <mergeCell ref="AA774:AA779"/>
    <mergeCell ref="AA780:AA785"/>
    <mergeCell ref="AA786:AA791"/>
    <mergeCell ref="AH788:AH791"/>
    <mergeCell ref="AD606:AG617"/>
    <mergeCell ref="AD432:AG443"/>
    <mergeCell ref="X489:X494"/>
    <mergeCell ref="AH610:AH613"/>
    <mergeCell ref="AB588:AB593"/>
    <mergeCell ref="AB594:AB599"/>
    <mergeCell ref="AB711:AB716"/>
    <mergeCell ref="AB717:AB722"/>
    <mergeCell ref="X748:AC755"/>
    <mergeCell ref="AD687:AG698"/>
    <mergeCell ref="X669:X674"/>
    <mergeCell ref="Y669:Y674"/>
    <mergeCell ref="AH618:AH621"/>
    <mergeCell ref="X588:X593"/>
    <mergeCell ref="AC432:AC437"/>
    <mergeCell ref="AB525:AB530"/>
    <mergeCell ref="AB531:AB536"/>
    <mergeCell ref="AB582:AB587"/>
    <mergeCell ref="Z384:Z389"/>
    <mergeCell ref="AC384:AC389"/>
    <mergeCell ref="X4:AC11"/>
    <mergeCell ref="AD4:AG11"/>
    <mergeCell ref="X12:X17"/>
    <mergeCell ref="Y12:Y17"/>
    <mergeCell ref="Z12:Z17"/>
    <mergeCell ref="AC12:AC17"/>
    <mergeCell ref="AD12:AG23"/>
    <mergeCell ref="X97:AC104"/>
    <mergeCell ref="AD97:AG104"/>
    <mergeCell ref="X105:X110"/>
    <mergeCell ref="Y105:Y110"/>
    <mergeCell ref="Z105:Z110"/>
    <mergeCell ref="AC105:AC110"/>
    <mergeCell ref="AD105:AG116"/>
    <mergeCell ref="X190:AC197"/>
    <mergeCell ref="AD190:AG197"/>
    <mergeCell ref="AF187:AH189"/>
    <mergeCell ref="AH161:AH164"/>
    <mergeCell ref="AA129:AA134"/>
    <mergeCell ref="AA153:AA158"/>
    <mergeCell ref="AA159:AA164"/>
    <mergeCell ref="AA12:AA17"/>
    <mergeCell ref="AH28:AH31"/>
    <mergeCell ref="X24:X29"/>
    <mergeCell ref="Y24:Y29"/>
    <mergeCell ref="Z24:Z29"/>
    <mergeCell ref="AC24:AC29"/>
    <mergeCell ref="AH173:AH176"/>
    <mergeCell ref="AF177:AH178"/>
    <mergeCell ref="Y171:Y176"/>
    <mergeCell ref="AA588:AA593"/>
    <mergeCell ref="AA594:AA599"/>
    <mergeCell ref="AA36:AA41"/>
    <mergeCell ref="AA42:AA47"/>
    <mergeCell ref="AA60:AA65"/>
    <mergeCell ref="AA66:AA71"/>
    <mergeCell ref="AD210:AG221"/>
    <mergeCell ref="X216:X221"/>
    <mergeCell ref="Y216:Y221"/>
    <mergeCell ref="Z570:Z575"/>
    <mergeCell ref="AC570:AC575"/>
    <mergeCell ref="X594:X599"/>
    <mergeCell ref="Y594:Y599"/>
    <mergeCell ref="Z594:Z599"/>
    <mergeCell ref="AC594:AC599"/>
    <mergeCell ref="AD594:AG605"/>
    <mergeCell ref="X576:X581"/>
    <mergeCell ref="Z576:Z581"/>
    <mergeCell ref="AF559:AH561"/>
    <mergeCell ref="AD525:AG536"/>
    <mergeCell ref="X537:X542"/>
    <mergeCell ref="AH570:AH573"/>
    <mergeCell ref="AB600:AB605"/>
    <mergeCell ref="AH157:AH160"/>
    <mergeCell ref="AH121:AH124"/>
    <mergeCell ref="AA135:AA140"/>
    <mergeCell ref="AA141:AA146"/>
    <mergeCell ref="AA147:AA152"/>
    <mergeCell ref="X376:AC383"/>
    <mergeCell ref="AD376:AG383"/>
    <mergeCell ref="X384:X389"/>
    <mergeCell ref="Y384:Y389"/>
    <mergeCell ref="AF373:AH375"/>
    <mergeCell ref="AH359:AH362"/>
    <mergeCell ref="AF363:AH364"/>
    <mergeCell ref="AH234:AH237"/>
    <mergeCell ref="AD234:AG245"/>
    <mergeCell ref="AH206:AH209"/>
    <mergeCell ref="X204:X209"/>
    <mergeCell ref="Y204:Y209"/>
    <mergeCell ref="Z204:Z209"/>
    <mergeCell ref="AC204:AC209"/>
    <mergeCell ref="AC210:AC215"/>
    <mergeCell ref="AD24:AG35"/>
    <mergeCell ref="AA24:AA29"/>
    <mergeCell ref="AA30:AA35"/>
    <mergeCell ref="X420:X425"/>
    <mergeCell ref="Y1170:Y1175"/>
    <mergeCell ref="Z1170:Z1175"/>
    <mergeCell ref="AC1170:AC1175"/>
    <mergeCell ref="AH432:AH435"/>
    <mergeCell ref="AH440:AH443"/>
    <mergeCell ref="AD804:AG815"/>
    <mergeCell ref="Y663:Y668"/>
    <mergeCell ref="Z663:Z668"/>
    <mergeCell ref="AC663:AC668"/>
    <mergeCell ref="AD663:AG674"/>
    <mergeCell ref="AF652:AH654"/>
    <mergeCell ref="X693:X698"/>
    <mergeCell ref="Y693:Y698"/>
    <mergeCell ref="Z693:Z698"/>
    <mergeCell ref="AA972:AA977"/>
    <mergeCell ref="AB984:AB989"/>
    <mergeCell ref="AD655:AG662"/>
    <mergeCell ref="AD1059:AG1070"/>
    <mergeCell ref="X1041:X1046"/>
    <mergeCell ref="AA966:AA971"/>
    <mergeCell ref="Y1041:Y1046"/>
    <mergeCell ref="Z1041:Z1046"/>
    <mergeCell ref="AF1024:AH1026"/>
    <mergeCell ref="AH990:AH993"/>
    <mergeCell ref="AD711:AG722"/>
    <mergeCell ref="X723:X728"/>
    <mergeCell ref="Y723:Y728"/>
    <mergeCell ref="Z723:Z728"/>
    <mergeCell ref="AA711:AA716"/>
    <mergeCell ref="X756:X761"/>
    <mergeCell ref="Y756:Y761"/>
    <mergeCell ref="Z756:Z761"/>
    <mergeCell ref="AC756:AC761"/>
    <mergeCell ref="AD756:AG767"/>
    <mergeCell ref="AF745:AH747"/>
    <mergeCell ref="AH711:AH714"/>
    <mergeCell ref="AH715:AH718"/>
    <mergeCell ref="Y873:Y878"/>
    <mergeCell ref="Z873:Z878"/>
    <mergeCell ref="AC873:AC878"/>
    <mergeCell ref="AD873:AG884"/>
    <mergeCell ref="X855:X860"/>
    <mergeCell ref="Y855:Y860"/>
    <mergeCell ref="Z855:Z860"/>
    <mergeCell ref="AC855:AC860"/>
    <mergeCell ref="X841:AC848"/>
    <mergeCell ref="AD841:AG848"/>
    <mergeCell ref="X849:X854"/>
    <mergeCell ref="Y849:Y854"/>
    <mergeCell ref="AH1314:AH1317"/>
    <mergeCell ref="AH1306:AH1313"/>
    <mergeCell ref="AG1295:AH1302"/>
    <mergeCell ref="AF1303:AH1305"/>
    <mergeCell ref="AF1293:AH1294"/>
    <mergeCell ref="AH1277:AH1280"/>
    <mergeCell ref="AH1273:AH1276"/>
    <mergeCell ref="AC1053:AC1058"/>
    <mergeCell ref="X1065:X1070"/>
    <mergeCell ref="Y1065:Y1070"/>
    <mergeCell ref="Z1065:Z1070"/>
    <mergeCell ref="AC1065:AC1070"/>
    <mergeCell ref="X1059:X1064"/>
    <mergeCell ref="AH994:AH997"/>
    <mergeCell ref="AH998:AH1001"/>
    <mergeCell ref="AA990:AA995"/>
    <mergeCell ref="AA996:AA1001"/>
    <mergeCell ref="AA1002:AA1007"/>
    <mergeCell ref="Y996:Y1001"/>
    <mergeCell ref="Z996:Z1001"/>
    <mergeCell ref="AC996:AC1001"/>
    <mergeCell ref="AB996:AB1001"/>
    <mergeCell ref="AB1233:AB1238"/>
    <mergeCell ref="AB1239:AB1244"/>
    <mergeCell ref="AH1164:AH1167"/>
    <mergeCell ref="AH1257:AH1260"/>
    <mergeCell ref="AD990:AG1001"/>
    <mergeCell ref="AB1059:AB1064"/>
    <mergeCell ref="AC1041:AC1046"/>
    <mergeCell ref="AH1083:AH1086"/>
    <mergeCell ref="AB990:AB995"/>
    <mergeCell ref="AC990:AC995"/>
    <mergeCell ref="X873:X878"/>
    <mergeCell ref="AH808:AH811"/>
    <mergeCell ref="AH812:AH815"/>
    <mergeCell ref="X501:X506"/>
    <mergeCell ref="Y501:Y506"/>
    <mergeCell ref="Z501:Z506"/>
    <mergeCell ref="AC501:AC506"/>
    <mergeCell ref="AD501:AG512"/>
    <mergeCell ref="AB507:AB512"/>
    <mergeCell ref="AH525:AH528"/>
    <mergeCell ref="AC618:AC623"/>
    <mergeCell ref="AD618:AG629"/>
    <mergeCell ref="X630:X635"/>
    <mergeCell ref="Z630:Z635"/>
    <mergeCell ref="AC630:AC635"/>
    <mergeCell ref="AD630:AG641"/>
    <mergeCell ref="AD570:AG581"/>
    <mergeCell ref="AH586:AH589"/>
    <mergeCell ref="AH602:AH605"/>
    <mergeCell ref="AH574:AH577"/>
    <mergeCell ref="AH582:AH585"/>
    <mergeCell ref="AH578:AH581"/>
    <mergeCell ref="Y780:Y785"/>
    <mergeCell ref="Z780:Z785"/>
    <mergeCell ref="AC780:AC785"/>
    <mergeCell ref="AB630:AB635"/>
    <mergeCell ref="AB636:AB641"/>
    <mergeCell ref="X655:AC662"/>
    <mergeCell ref="AH626:AH629"/>
    <mergeCell ref="AH594:AH597"/>
    <mergeCell ref="Y588:Y593"/>
    <mergeCell ref="Z588:Z593"/>
    <mergeCell ref="AC804:AC809"/>
    <mergeCell ref="AB798:AB803"/>
    <mergeCell ref="AB804:AB809"/>
    <mergeCell ref="AB810:AB815"/>
    <mergeCell ref="Z612:Z617"/>
    <mergeCell ref="AC612:AC617"/>
    <mergeCell ref="X606:X611"/>
    <mergeCell ref="Y606:Y611"/>
    <mergeCell ref="AH590:AH593"/>
    <mergeCell ref="X582:X587"/>
    <mergeCell ref="Z543:Z548"/>
    <mergeCell ref="AC543:AC548"/>
    <mergeCell ref="AH533:AH536"/>
    <mergeCell ref="AB501:AB506"/>
    <mergeCell ref="AA717:AA722"/>
    <mergeCell ref="AA675:AA680"/>
    <mergeCell ref="AA681:AA686"/>
    <mergeCell ref="AA687:AA692"/>
    <mergeCell ref="AA693:AA698"/>
    <mergeCell ref="Y810:Y815"/>
    <mergeCell ref="Z810:Z815"/>
    <mergeCell ref="AC810:AC815"/>
    <mergeCell ref="Y792:Y797"/>
    <mergeCell ref="AD748:AG755"/>
    <mergeCell ref="AC588:AC593"/>
    <mergeCell ref="X600:X605"/>
    <mergeCell ref="Y600:Y605"/>
    <mergeCell ref="Z600:Z605"/>
    <mergeCell ref="AH598:AH601"/>
    <mergeCell ref="AC606:AC611"/>
    <mergeCell ref="AH562:AH569"/>
    <mergeCell ref="AH529:AH532"/>
    <mergeCell ref="AF466:AH468"/>
    <mergeCell ref="X495:X500"/>
    <mergeCell ref="Y495:Y500"/>
    <mergeCell ref="Z495:Z500"/>
    <mergeCell ref="AC495:AC500"/>
    <mergeCell ref="X507:X512"/>
    <mergeCell ref="Y507:Y512"/>
    <mergeCell ref="Z507:Z512"/>
    <mergeCell ref="AH638:AH641"/>
    <mergeCell ref="AF642:AH643"/>
    <mergeCell ref="Y636:Y641"/>
    <mergeCell ref="Z636:Z641"/>
    <mergeCell ref="AC636:AC641"/>
    <mergeCell ref="AB612:AB617"/>
    <mergeCell ref="AC600:AC605"/>
    <mergeCell ref="X612:X617"/>
    <mergeCell ref="Y612:Y617"/>
    <mergeCell ref="Y537:Y542"/>
    <mergeCell ref="Z537:Z542"/>
    <mergeCell ref="AC537:AC542"/>
    <mergeCell ref="Z582:Z587"/>
    <mergeCell ref="AC582:AC587"/>
    <mergeCell ref="AD582:AG593"/>
    <mergeCell ref="Y582:Y587"/>
    <mergeCell ref="AA630:AA635"/>
    <mergeCell ref="AA636:AA641"/>
    <mergeCell ref="Y618:Y623"/>
    <mergeCell ref="Z618:Z623"/>
    <mergeCell ref="AA612:AA617"/>
    <mergeCell ref="AA618:AA623"/>
    <mergeCell ref="AH606:AH609"/>
    <mergeCell ref="X624:X629"/>
    <mergeCell ref="AH436:AH439"/>
    <mergeCell ref="AA438:AA443"/>
    <mergeCell ref="B1560:B1571"/>
    <mergeCell ref="C1560:C1571"/>
    <mergeCell ref="D1560:D1571"/>
    <mergeCell ref="B1653:B1664"/>
    <mergeCell ref="C1653:C1664"/>
    <mergeCell ref="D1653:D1664"/>
    <mergeCell ref="I1653:I1664"/>
    <mergeCell ref="J1653:J1664"/>
    <mergeCell ref="K1653:K1664"/>
    <mergeCell ref="B1629:B1640"/>
    <mergeCell ref="C1629:C1640"/>
    <mergeCell ref="D1629:D1640"/>
    <mergeCell ref="I1629:I1640"/>
    <mergeCell ref="J1629:J1640"/>
    <mergeCell ref="K1629:K1640"/>
    <mergeCell ref="B1617:B1628"/>
    <mergeCell ref="C1617:C1628"/>
    <mergeCell ref="D1617:D1628"/>
    <mergeCell ref="I1617:I1628"/>
    <mergeCell ref="J1617:J1628"/>
    <mergeCell ref="F1641:F1652"/>
    <mergeCell ref="G1641:G1652"/>
    <mergeCell ref="H1641:H1652"/>
    <mergeCell ref="B1641:B1652"/>
    <mergeCell ref="C1641:C1652"/>
    <mergeCell ref="D1641:D1652"/>
    <mergeCell ref="I1641:I1652"/>
    <mergeCell ref="J1641:J1652"/>
    <mergeCell ref="K1641:K1652"/>
    <mergeCell ref="H1653:H1664"/>
    <mergeCell ref="H1548:H1559"/>
    <mergeCell ref="B1548:B1559"/>
    <mergeCell ref="C1548:C1559"/>
    <mergeCell ref="A1524:A1535"/>
    <mergeCell ref="E1524:E1535"/>
    <mergeCell ref="F1524:F1535"/>
    <mergeCell ref="G1524:G1535"/>
    <mergeCell ref="H1524:H1535"/>
    <mergeCell ref="A1512:A1523"/>
    <mergeCell ref="E1512:E1523"/>
    <mergeCell ref="F1512:F1523"/>
    <mergeCell ref="G1512:G1523"/>
    <mergeCell ref="D1548:D1559"/>
    <mergeCell ref="A1536:A1547"/>
    <mergeCell ref="A1419:A1430"/>
    <mergeCell ref="E1536:E1547"/>
    <mergeCell ref="F1536:F1547"/>
    <mergeCell ref="G1536:G1547"/>
    <mergeCell ref="H1536:H1547"/>
    <mergeCell ref="E1497:G1499"/>
    <mergeCell ref="H1497:H1499"/>
    <mergeCell ref="A1500:A1511"/>
    <mergeCell ref="E1500:E1511"/>
    <mergeCell ref="D1443:D1454"/>
    <mergeCell ref="D1467:D1478"/>
    <mergeCell ref="G1419:G1430"/>
    <mergeCell ref="B1419:B1430"/>
    <mergeCell ref="B1524:B1535"/>
    <mergeCell ref="C1524:C1535"/>
    <mergeCell ref="D1524:D1535"/>
    <mergeCell ref="A1431:A1442"/>
    <mergeCell ref="E1431:E1442"/>
    <mergeCell ref="I1524:I1535"/>
    <mergeCell ref="J1524:J1535"/>
    <mergeCell ref="K1524:K1535"/>
    <mergeCell ref="B1512:B1523"/>
    <mergeCell ref="C1512:C1523"/>
    <mergeCell ref="D1512:D1523"/>
    <mergeCell ref="I1512:I1523"/>
    <mergeCell ref="J1512:J1523"/>
    <mergeCell ref="K1512:K1523"/>
    <mergeCell ref="H1512:H1523"/>
    <mergeCell ref="F1500:F1511"/>
    <mergeCell ref="G1500:G1511"/>
    <mergeCell ref="H1500:H1511"/>
    <mergeCell ref="F1455:F1466"/>
    <mergeCell ref="G1455:G1466"/>
    <mergeCell ref="B1492:D1499"/>
    <mergeCell ref="I1492:K1499"/>
    <mergeCell ref="B1500:B1511"/>
    <mergeCell ref="C1500:C1511"/>
    <mergeCell ref="D1500:D1511"/>
    <mergeCell ref="E1455:E1466"/>
    <mergeCell ref="H1455:H1466"/>
    <mergeCell ref="B1455:B1466"/>
    <mergeCell ref="C1455:C1466"/>
    <mergeCell ref="I1467:I1478"/>
    <mergeCell ref="J1467:J1478"/>
    <mergeCell ref="K1467:K1478"/>
    <mergeCell ref="F1431:F1442"/>
    <mergeCell ref="G1431:G1442"/>
    <mergeCell ref="I1500:I1511"/>
    <mergeCell ref="A1492:A1499"/>
    <mergeCell ref="E1492:H1496"/>
    <mergeCell ref="A1467:A1478"/>
    <mergeCell ref="E1467:E1478"/>
    <mergeCell ref="F1467:F1478"/>
    <mergeCell ref="G1467:G1478"/>
    <mergeCell ref="B1431:B1442"/>
    <mergeCell ref="C1431:C1442"/>
    <mergeCell ref="D1431:D1442"/>
    <mergeCell ref="H1467:H1478"/>
    <mergeCell ref="K1500:K1511"/>
    <mergeCell ref="A1455:A1466"/>
    <mergeCell ref="B1326:B1337"/>
    <mergeCell ref="C1326:C1337"/>
    <mergeCell ref="D1326:D1337"/>
    <mergeCell ref="I1326:I1337"/>
    <mergeCell ref="J1326:J1337"/>
    <mergeCell ref="K1326:K1337"/>
    <mergeCell ref="H1326:H1337"/>
    <mergeCell ref="B1399:D1406"/>
    <mergeCell ref="I1399:K1406"/>
    <mergeCell ref="B1407:B1418"/>
    <mergeCell ref="C1407:C1418"/>
    <mergeCell ref="D1407:D1418"/>
    <mergeCell ref="I1407:I1418"/>
    <mergeCell ref="J1407:J1418"/>
    <mergeCell ref="K1407:K1418"/>
    <mergeCell ref="D1362:D1373"/>
    <mergeCell ref="A1387:K1395"/>
    <mergeCell ref="A1407:A1418"/>
    <mergeCell ref="E1407:E1418"/>
    <mergeCell ref="C1350:C1361"/>
    <mergeCell ref="D1350:D1361"/>
    <mergeCell ref="J1362:J1373"/>
    <mergeCell ref="K1362:K1373"/>
    <mergeCell ref="F1407:F1418"/>
    <mergeCell ref="G1407:G1418"/>
    <mergeCell ref="H1407:H1418"/>
    <mergeCell ref="A1362:A1373"/>
    <mergeCell ref="E1362:E1373"/>
    <mergeCell ref="F1362:F1373"/>
    <mergeCell ref="G1362:G1373"/>
    <mergeCell ref="H1281:H1292"/>
    <mergeCell ref="D1269:D1280"/>
    <mergeCell ref="I1269:I1280"/>
    <mergeCell ref="J1269:J1280"/>
    <mergeCell ref="K1269:K1280"/>
    <mergeCell ref="B1281:B1292"/>
    <mergeCell ref="C1281:C1292"/>
    <mergeCell ref="A1350:A1361"/>
    <mergeCell ref="E1350:E1361"/>
    <mergeCell ref="F1350:F1361"/>
    <mergeCell ref="G1350:G1361"/>
    <mergeCell ref="B1374:B1385"/>
    <mergeCell ref="C1374:C1385"/>
    <mergeCell ref="D1374:D1385"/>
    <mergeCell ref="I1374:I1385"/>
    <mergeCell ref="J1374:J1385"/>
    <mergeCell ref="K1374:K1385"/>
    <mergeCell ref="H1362:H1373"/>
    <mergeCell ref="B1362:B1373"/>
    <mergeCell ref="I1338:I1349"/>
    <mergeCell ref="J1338:J1349"/>
    <mergeCell ref="K1338:K1349"/>
    <mergeCell ref="H1374:H1385"/>
    <mergeCell ref="C1362:C1373"/>
    <mergeCell ref="F1326:F1337"/>
    <mergeCell ref="G1326:G1337"/>
    <mergeCell ref="H1350:H1361"/>
    <mergeCell ref="A1326:A1337"/>
    <mergeCell ref="E1326:E1337"/>
    <mergeCell ref="B1350:B1361"/>
    <mergeCell ref="B1233:B1244"/>
    <mergeCell ref="C1233:C1244"/>
    <mergeCell ref="D1233:D1244"/>
    <mergeCell ref="I1233:I1244"/>
    <mergeCell ref="J1233:J1244"/>
    <mergeCell ref="K1233:K1244"/>
    <mergeCell ref="H1233:H1244"/>
    <mergeCell ref="G1245:G1256"/>
    <mergeCell ref="H1245:H1256"/>
    <mergeCell ref="E1245:E1256"/>
    <mergeCell ref="F1245:F1256"/>
    <mergeCell ref="D1281:D1292"/>
    <mergeCell ref="I1281:I1292"/>
    <mergeCell ref="J1281:J1292"/>
    <mergeCell ref="K1281:K1292"/>
    <mergeCell ref="A1294:K1302"/>
    <mergeCell ref="A1281:A1292"/>
    <mergeCell ref="E1281:E1292"/>
    <mergeCell ref="F1281:F1292"/>
    <mergeCell ref="G1281:G1292"/>
    <mergeCell ref="A1269:A1280"/>
    <mergeCell ref="B1269:B1280"/>
    <mergeCell ref="C1269:C1280"/>
    <mergeCell ref="A1257:A1268"/>
    <mergeCell ref="E1257:E1268"/>
    <mergeCell ref="F1257:F1268"/>
    <mergeCell ref="G1257:G1268"/>
    <mergeCell ref="H1257:H1268"/>
    <mergeCell ref="B1213:D1220"/>
    <mergeCell ref="I1213:K1220"/>
    <mergeCell ref="B1221:B1232"/>
    <mergeCell ref="C1221:C1232"/>
    <mergeCell ref="D1221:D1232"/>
    <mergeCell ref="I1221:I1232"/>
    <mergeCell ref="J1221:J1232"/>
    <mergeCell ref="K1221:K1232"/>
    <mergeCell ref="I1245:I1256"/>
    <mergeCell ref="J1245:J1256"/>
    <mergeCell ref="K1245:K1256"/>
    <mergeCell ref="E1218:G1220"/>
    <mergeCell ref="H1218:H1220"/>
    <mergeCell ref="D1176:D1187"/>
    <mergeCell ref="I1176:I1187"/>
    <mergeCell ref="J1176:J1187"/>
    <mergeCell ref="K1176:K1187"/>
    <mergeCell ref="B1188:B1199"/>
    <mergeCell ref="C1188:C1199"/>
    <mergeCell ref="D1188:D1199"/>
    <mergeCell ref="I1188:I1199"/>
    <mergeCell ref="J1188:J1199"/>
    <mergeCell ref="K1188:K1199"/>
    <mergeCell ref="H1188:H1199"/>
    <mergeCell ref="A1201:K1209"/>
    <mergeCell ref="A1213:A1220"/>
    <mergeCell ref="E1213:H1217"/>
    <mergeCell ref="A1176:A1187"/>
    <mergeCell ref="E1176:E1187"/>
    <mergeCell ref="F1176:F1187"/>
    <mergeCell ref="G1176:G1187"/>
    <mergeCell ref="H1176:H1187"/>
    <mergeCell ref="B1176:B1187"/>
    <mergeCell ref="C1176:C1187"/>
    <mergeCell ref="A1188:A1199"/>
    <mergeCell ref="E1188:E1199"/>
    <mergeCell ref="F1188:F1199"/>
    <mergeCell ref="G1188:G1199"/>
    <mergeCell ref="G1128:G1139"/>
    <mergeCell ref="H1128:H1139"/>
    <mergeCell ref="I1120:K1127"/>
    <mergeCell ref="B1164:B1175"/>
    <mergeCell ref="C1164:C1175"/>
    <mergeCell ref="D1164:D1175"/>
    <mergeCell ref="I1164:I1175"/>
    <mergeCell ref="J1164:J1175"/>
    <mergeCell ref="K1164:K1175"/>
    <mergeCell ref="B1152:B1163"/>
    <mergeCell ref="C1152:C1163"/>
    <mergeCell ref="D1152:D1163"/>
    <mergeCell ref="I1152:I1163"/>
    <mergeCell ref="J1152:J1163"/>
    <mergeCell ref="K1152:K1163"/>
    <mergeCell ref="B1140:B1151"/>
    <mergeCell ref="C1140:C1151"/>
    <mergeCell ref="D1140:D1151"/>
    <mergeCell ref="I1140:I1151"/>
    <mergeCell ref="J1140:J1151"/>
    <mergeCell ref="K1140:K1151"/>
    <mergeCell ref="H1140:H1151"/>
    <mergeCell ref="G1152:G1163"/>
    <mergeCell ref="H1152:H1163"/>
    <mergeCell ref="K1128:K1139"/>
    <mergeCell ref="D1083:D1094"/>
    <mergeCell ref="I1083:I1094"/>
    <mergeCell ref="J1083:J1094"/>
    <mergeCell ref="K1083:K1094"/>
    <mergeCell ref="B1095:B1106"/>
    <mergeCell ref="C1095:C1106"/>
    <mergeCell ref="D1095:D1106"/>
    <mergeCell ref="I1095:I1106"/>
    <mergeCell ref="J1095:J1106"/>
    <mergeCell ref="K1095:K1106"/>
    <mergeCell ref="H1095:H1106"/>
    <mergeCell ref="A1108:K1116"/>
    <mergeCell ref="A1120:A1127"/>
    <mergeCell ref="E1120:H1124"/>
    <mergeCell ref="A1083:A1094"/>
    <mergeCell ref="E1083:E1094"/>
    <mergeCell ref="F1083:F1094"/>
    <mergeCell ref="G1083:G1094"/>
    <mergeCell ref="H1083:H1094"/>
    <mergeCell ref="B1083:B1094"/>
    <mergeCell ref="C1083:C1094"/>
    <mergeCell ref="A1095:A1106"/>
    <mergeCell ref="E1095:E1106"/>
    <mergeCell ref="F1095:F1106"/>
    <mergeCell ref="G1095:G1106"/>
    <mergeCell ref="E1125:G1127"/>
    <mergeCell ref="H1125:H1127"/>
    <mergeCell ref="B1071:B1082"/>
    <mergeCell ref="C1071:C1082"/>
    <mergeCell ref="D1071:D1082"/>
    <mergeCell ref="I1071:I1082"/>
    <mergeCell ref="J1071:J1082"/>
    <mergeCell ref="K1071:K1082"/>
    <mergeCell ref="B1059:B1070"/>
    <mergeCell ref="C1059:C1070"/>
    <mergeCell ref="D1059:D1070"/>
    <mergeCell ref="I1059:I1070"/>
    <mergeCell ref="J1059:J1070"/>
    <mergeCell ref="K1059:K1070"/>
    <mergeCell ref="B1047:B1058"/>
    <mergeCell ref="C1047:C1058"/>
    <mergeCell ref="D1047:D1058"/>
    <mergeCell ref="I1047:I1058"/>
    <mergeCell ref="J1047:J1058"/>
    <mergeCell ref="K1047:K1058"/>
    <mergeCell ref="H1047:H1058"/>
    <mergeCell ref="J1035:J1046"/>
    <mergeCell ref="K1035:K1046"/>
    <mergeCell ref="D990:D1001"/>
    <mergeCell ref="I990:I1001"/>
    <mergeCell ref="J990:J1001"/>
    <mergeCell ref="K990:K1001"/>
    <mergeCell ref="B1002:B1013"/>
    <mergeCell ref="C1002:C1013"/>
    <mergeCell ref="D1002:D1013"/>
    <mergeCell ref="I1002:I1013"/>
    <mergeCell ref="J1002:J1013"/>
    <mergeCell ref="K1002:K1013"/>
    <mergeCell ref="H1002:H1013"/>
    <mergeCell ref="A1015:K1023"/>
    <mergeCell ref="A1027:A1034"/>
    <mergeCell ref="E1027:H1031"/>
    <mergeCell ref="A990:A1001"/>
    <mergeCell ref="E990:E1001"/>
    <mergeCell ref="F990:F1001"/>
    <mergeCell ref="G990:G1001"/>
    <mergeCell ref="H990:H1001"/>
    <mergeCell ref="B990:B1001"/>
    <mergeCell ref="C990:C1001"/>
    <mergeCell ref="A1002:A1013"/>
    <mergeCell ref="E1002:E1013"/>
    <mergeCell ref="F1002:F1013"/>
    <mergeCell ref="G1002:G1013"/>
    <mergeCell ref="E1032:G1034"/>
    <mergeCell ref="H1032:H1034"/>
    <mergeCell ref="B978:B989"/>
    <mergeCell ref="C978:C989"/>
    <mergeCell ref="D978:D989"/>
    <mergeCell ref="I978:I989"/>
    <mergeCell ref="J978:J989"/>
    <mergeCell ref="K978:K989"/>
    <mergeCell ref="B966:B977"/>
    <mergeCell ref="C966:C977"/>
    <mergeCell ref="D966:D977"/>
    <mergeCell ref="I966:I977"/>
    <mergeCell ref="J966:J977"/>
    <mergeCell ref="K966:K977"/>
    <mergeCell ref="B954:B965"/>
    <mergeCell ref="C954:C965"/>
    <mergeCell ref="D954:D965"/>
    <mergeCell ref="I954:I965"/>
    <mergeCell ref="J954:J965"/>
    <mergeCell ref="K954:K965"/>
    <mergeCell ref="H954:H965"/>
    <mergeCell ref="E966:E977"/>
    <mergeCell ref="F966:F977"/>
    <mergeCell ref="G966:G977"/>
    <mergeCell ref="H966:H977"/>
    <mergeCell ref="J942:J953"/>
    <mergeCell ref="K942:K953"/>
    <mergeCell ref="D897:D908"/>
    <mergeCell ref="I897:I908"/>
    <mergeCell ref="J897:J908"/>
    <mergeCell ref="K897:K908"/>
    <mergeCell ref="B909:B920"/>
    <mergeCell ref="C909:C920"/>
    <mergeCell ref="D909:D920"/>
    <mergeCell ref="I909:I920"/>
    <mergeCell ref="J909:J920"/>
    <mergeCell ref="K909:K920"/>
    <mergeCell ref="H909:H920"/>
    <mergeCell ref="A922:K930"/>
    <mergeCell ref="A934:A941"/>
    <mergeCell ref="E934:H938"/>
    <mergeCell ref="A897:A908"/>
    <mergeCell ref="E897:E908"/>
    <mergeCell ref="F897:F908"/>
    <mergeCell ref="G897:G908"/>
    <mergeCell ref="H897:H908"/>
    <mergeCell ref="B897:B908"/>
    <mergeCell ref="C897:C908"/>
    <mergeCell ref="A909:A920"/>
    <mergeCell ref="E909:E920"/>
    <mergeCell ref="F909:F920"/>
    <mergeCell ref="G909:G920"/>
    <mergeCell ref="E939:G941"/>
    <mergeCell ref="H939:H941"/>
    <mergeCell ref="H942:H953"/>
    <mergeCell ref="B942:B953"/>
    <mergeCell ref="C942:C953"/>
    <mergeCell ref="B885:B896"/>
    <mergeCell ref="C885:C896"/>
    <mergeCell ref="D885:D896"/>
    <mergeCell ref="I885:I896"/>
    <mergeCell ref="J885:J896"/>
    <mergeCell ref="K885:K896"/>
    <mergeCell ref="B873:B884"/>
    <mergeCell ref="C873:C884"/>
    <mergeCell ref="D873:D884"/>
    <mergeCell ref="I873:I884"/>
    <mergeCell ref="J873:J884"/>
    <mergeCell ref="K873:K884"/>
    <mergeCell ref="B861:B872"/>
    <mergeCell ref="C861:C872"/>
    <mergeCell ref="D861:D872"/>
    <mergeCell ref="I861:I872"/>
    <mergeCell ref="J861:J872"/>
    <mergeCell ref="K861:K872"/>
    <mergeCell ref="H861:H872"/>
    <mergeCell ref="J849:J860"/>
    <mergeCell ref="K849:K860"/>
    <mergeCell ref="D804:D815"/>
    <mergeCell ref="I804:I815"/>
    <mergeCell ref="J804:J815"/>
    <mergeCell ref="K804:K815"/>
    <mergeCell ref="B816:B827"/>
    <mergeCell ref="C816:C827"/>
    <mergeCell ref="D816:D827"/>
    <mergeCell ref="I816:I827"/>
    <mergeCell ref="J816:J827"/>
    <mergeCell ref="K816:K827"/>
    <mergeCell ref="H816:H827"/>
    <mergeCell ref="A829:K837"/>
    <mergeCell ref="A841:A848"/>
    <mergeCell ref="E841:H845"/>
    <mergeCell ref="A804:A815"/>
    <mergeCell ref="E804:E815"/>
    <mergeCell ref="F804:F815"/>
    <mergeCell ref="G804:G815"/>
    <mergeCell ref="H804:H815"/>
    <mergeCell ref="B804:B815"/>
    <mergeCell ref="C804:C815"/>
    <mergeCell ref="A816:A827"/>
    <mergeCell ref="E816:E827"/>
    <mergeCell ref="F816:F827"/>
    <mergeCell ref="G816:G827"/>
    <mergeCell ref="B792:B803"/>
    <mergeCell ref="C792:C803"/>
    <mergeCell ref="D792:D803"/>
    <mergeCell ref="I792:I803"/>
    <mergeCell ref="J792:J803"/>
    <mergeCell ref="K792:K803"/>
    <mergeCell ref="B780:B791"/>
    <mergeCell ref="C780:C791"/>
    <mergeCell ref="D780:D791"/>
    <mergeCell ref="I780:I791"/>
    <mergeCell ref="J780:J791"/>
    <mergeCell ref="K780:K791"/>
    <mergeCell ref="B768:B779"/>
    <mergeCell ref="C768:C779"/>
    <mergeCell ref="D768:D779"/>
    <mergeCell ref="I768:I779"/>
    <mergeCell ref="J768:J779"/>
    <mergeCell ref="K768:K779"/>
    <mergeCell ref="H768:H779"/>
    <mergeCell ref="F780:F791"/>
    <mergeCell ref="G780:G791"/>
    <mergeCell ref="H780:H791"/>
    <mergeCell ref="J756:J767"/>
    <mergeCell ref="K756:K767"/>
    <mergeCell ref="D711:D722"/>
    <mergeCell ref="I711:I722"/>
    <mergeCell ref="J711:J722"/>
    <mergeCell ref="K711:K722"/>
    <mergeCell ref="B723:B734"/>
    <mergeCell ref="C723:C734"/>
    <mergeCell ref="D723:D734"/>
    <mergeCell ref="I723:I734"/>
    <mergeCell ref="J723:J734"/>
    <mergeCell ref="K723:K734"/>
    <mergeCell ref="H723:H734"/>
    <mergeCell ref="A736:K744"/>
    <mergeCell ref="A748:A755"/>
    <mergeCell ref="E748:H752"/>
    <mergeCell ref="A711:A722"/>
    <mergeCell ref="E711:E722"/>
    <mergeCell ref="F711:F722"/>
    <mergeCell ref="G711:G722"/>
    <mergeCell ref="H711:H722"/>
    <mergeCell ref="B711:B722"/>
    <mergeCell ref="C711:C722"/>
    <mergeCell ref="A723:A734"/>
    <mergeCell ref="E723:E734"/>
    <mergeCell ref="F723:F734"/>
    <mergeCell ref="G723:G734"/>
    <mergeCell ref="G618:G629"/>
    <mergeCell ref="H618:H629"/>
    <mergeCell ref="B618:B629"/>
    <mergeCell ref="C618:C629"/>
    <mergeCell ref="A630:A641"/>
    <mergeCell ref="B606:B617"/>
    <mergeCell ref="J606:J617"/>
    <mergeCell ref="K606:K617"/>
    <mergeCell ref="D663:D674"/>
    <mergeCell ref="I663:I674"/>
    <mergeCell ref="E630:E641"/>
    <mergeCell ref="B699:B710"/>
    <mergeCell ref="C699:C710"/>
    <mergeCell ref="D699:D710"/>
    <mergeCell ref="I699:I710"/>
    <mergeCell ref="J699:J710"/>
    <mergeCell ref="K699:K710"/>
    <mergeCell ref="B687:B698"/>
    <mergeCell ref="C687:C698"/>
    <mergeCell ref="D687:D698"/>
    <mergeCell ref="I687:I698"/>
    <mergeCell ref="J687:J698"/>
    <mergeCell ref="K687:K698"/>
    <mergeCell ref="B675:B686"/>
    <mergeCell ref="C675:C686"/>
    <mergeCell ref="D675:D686"/>
    <mergeCell ref="I675:I686"/>
    <mergeCell ref="J675:J686"/>
    <mergeCell ref="K675:K686"/>
    <mergeCell ref="H675:H686"/>
    <mergeCell ref="A699:A710"/>
    <mergeCell ref="E699:E710"/>
    <mergeCell ref="B594:B605"/>
    <mergeCell ref="C594:C605"/>
    <mergeCell ref="I570:I581"/>
    <mergeCell ref="P576:P577"/>
    <mergeCell ref="L555:L558"/>
    <mergeCell ref="M555:P558"/>
    <mergeCell ref="A594:A605"/>
    <mergeCell ref="E594:E605"/>
    <mergeCell ref="F594:F605"/>
    <mergeCell ref="G594:G605"/>
    <mergeCell ref="H594:H605"/>
    <mergeCell ref="A606:A617"/>
    <mergeCell ref="E606:E617"/>
    <mergeCell ref="J663:J674"/>
    <mergeCell ref="K663:K674"/>
    <mergeCell ref="D618:D629"/>
    <mergeCell ref="I618:I629"/>
    <mergeCell ref="J618:J629"/>
    <mergeCell ref="K618:K629"/>
    <mergeCell ref="B630:B641"/>
    <mergeCell ref="C630:C641"/>
    <mergeCell ref="D630:D641"/>
    <mergeCell ref="I630:I641"/>
    <mergeCell ref="J630:J641"/>
    <mergeCell ref="K630:K641"/>
    <mergeCell ref="H630:H641"/>
    <mergeCell ref="A643:K651"/>
    <mergeCell ref="A655:A662"/>
    <mergeCell ref="E655:H659"/>
    <mergeCell ref="A618:A629"/>
    <mergeCell ref="E618:E629"/>
    <mergeCell ref="F618:F629"/>
    <mergeCell ref="Q531:Q532"/>
    <mergeCell ref="R531:R532"/>
    <mergeCell ref="L529:O536"/>
    <mergeCell ref="L489:M492"/>
    <mergeCell ref="B582:B593"/>
    <mergeCell ref="C582:C593"/>
    <mergeCell ref="D582:D593"/>
    <mergeCell ref="I582:I593"/>
    <mergeCell ref="J582:J593"/>
    <mergeCell ref="K582:K593"/>
    <mergeCell ref="H582:H593"/>
    <mergeCell ref="A582:A593"/>
    <mergeCell ref="E582:E593"/>
    <mergeCell ref="F582:F593"/>
    <mergeCell ref="G582:G593"/>
    <mergeCell ref="L541:O548"/>
    <mergeCell ref="Q545:Q548"/>
    <mergeCell ref="Q584:Q587"/>
    <mergeCell ref="E570:E581"/>
    <mergeCell ref="F570:F581"/>
    <mergeCell ref="G570:G581"/>
    <mergeCell ref="H570:H581"/>
    <mergeCell ref="C570:C581"/>
    <mergeCell ref="D501:D512"/>
    <mergeCell ref="I501:I512"/>
    <mergeCell ref="J501:J512"/>
    <mergeCell ref="K501:K512"/>
    <mergeCell ref="B489:B500"/>
    <mergeCell ref="C489:C500"/>
    <mergeCell ref="D489:D500"/>
    <mergeCell ref="I489:I500"/>
    <mergeCell ref="J489:J500"/>
    <mergeCell ref="K489:K500"/>
    <mergeCell ref="H489:H500"/>
    <mergeCell ref="D525:D536"/>
    <mergeCell ref="I525:I536"/>
    <mergeCell ref="J525:J536"/>
    <mergeCell ref="K525:K536"/>
    <mergeCell ref="B537:B548"/>
    <mergeCell ref="C537:C548"/>
    <mergeCell ref="D537:D548"/>
    <mergeCell ref="I537:I548"/>
    <mergeCell ref="J537:J548"/>
    <mergeCell ref="K537:K548"/>
    <mergeCell ref="H537:H548"/>
    <mergeCell ref="J477:J488"/>
    <mergeCell ref="K477:K488"/>
    <mergeCell ref="D432:D443"/>
    <mergeCell ref="I432:I443"/>
    <mergeCell ref="J432:J443"/>
    <mergeCell ref="K432:K443"/>
    <mergeCell ref="B444:B455"/>
    <mergeCell ref="C444:C455"/>
    <mergeCell ref="D444:D455"/>
    <mergeCell ref="I444:I455"/>
    <mergeCell ref="J444:J455"/>
    <mergeCell ref="K444:K455"/>
    <mergeCell ref="H444:H455"/>
    <mergeCell ref="A457:K465"/>
    <mergeCell ref="A469:A476"/>
    <mergeCell ref="E469:H473"/>
    <mergeCell ref="A432:A443"/>
    <mergeCell ref="E432:E443"/>
    <mergeCell ref="F432:F443"/>
    <mergeCell ref="G432:G443"/>
    <mergeCell ref="H432:H443"/>
    <mergeCell ref="B432:B443"/>
    <mergeCell ref="C432:C443"/>
    <mergeCell ref="A444:A455"/>
    <mergeCell ref="E444:E455"/>
    <mergeCell ref="F444:F455"/>
    <mergeCell ref="G444:G455"/>
    <mergeCell ref="B420:B431"/>
    <mergeCell ref="C420:C431"/>
    <mergeCell ref="D420:D431"/>
    <mergeCell ref="I420:I431"/>
    <mergeCell ref="J420:J431"/>
    <mergeCell ref="K420:K431"/>
    <mergeCell ref="B408:B419"/>
    <mergeCell ref="C408:C419"/>
    <mergeCell ref="D408:D419"/>
    <mergeCell ref="I408:I419"/>
    <mergeCell ref="J408:J419"/>
    <mergeCell ref="K408:K419"/>
    <mergeCell ref="A408:A419"/>
    <mergeCell ref="E408:E419"/>
    <mergeCell ref="F408:F419"/>
    <mergeCell ref="G408:G419"/>
    <mergeCell ref="H408:H419"/>
    <mergeCell ref="B396:B407"/>
    <mergeCell ref="C396:C407"/>
    <mergeCell ref="D396:D407"/>
    <mergeCell ref="I396:I407"/>
    <mergeCell ref="J396:J407"/>
    <mergeCell ref="K396:K407"/>
    <mergeCell ref="H396:H407"/>
    <mergeCell ref="D384:D395"/>
    <mergeCell ref="I384:I395"/>
    <mergeCell ref="J384:J395"/>
    <mergeCell ref="K384:K395"/>
    <mergeCell ref="D339:D350"/>
    <mergeCell ref="I339:I350"/>
    <mergeCell ref="J339:J350"/>
    <mergeCell ref="K339:K350"/>
    <mergeCell ref="B351:B362"/>
    <mergeCell ref="C351:C362"/>
    <mergeCell ref="D351:D362"/>
    <mergeCell ref="I351:I362"/>
    <mergeCell ref="J351:J362"/>
    <mergeCell ref="K351:K362"/>
    <mergeCell ref="H351:H362"/>
    <mergeCell ref="A364:K372"/>
    <mergeCell ref="G339:G350"/>
    <mergeCell ref="H339:H350"/>
    <mergeCell ref="B339:B350"/>
    <mergeCell ref="C339:C350"/>
    <mergeCell ref="A351:A362"/>
    <mergeCell ref="E351:E362"/>
    <mergeCell ref="F351:F362"/>
    <mergeCell ref="G351:G362"/>
    <mergeCell ref="A339:A350"/>
    <mergeCell ref="E339:E350"/>
    <mergeCell ref="F339:F350"/>
    <mergeCell ref="A376:A383"/>
    <mergeCell ref="E376:H380"/>
    <mergeCell ref="C327:C338"/>
    <mergeCell ref="D327:D338"/>
    <mergeCell ref="I327:I338"/>
    <mergeCell ref="J327:J338"/>
    <mergeCell ref="K327:K338"/>
    <mergeCell ref="B315:B326"/>
    <mergeCell ref="C315:C326"/>
    <mergeCell ref="D315:D326"/>
    <mergeCell ref="I315:I326"/>
    <mergeCell ref="J315:J326"/>
    <mergeCell ref="K315:K326"/>
    <mergeCell ref="B303:B314"/>
    <mergeCell ref="C303:C314"/>
    <mergeCell ref="D303:D314"/>
    <mergeCell ref="I303:I314"/>
    <mergeCell ref="J303:J314"/>
    <mergeCell ref="K303:K314"/>
    <mergeCell ref="H303:H314"/>
    <mergeCell ref="B291:B302"/>
    <mergeCell ref="C291:C302"/>
    <mergeCell ref="D291:D302"/>
    <mergeCell ref="I291:I302"/>
    <mergeCell ref="J291:J302"/>
    <mergeCell ref="K291:K302"/>
    <mergeCell ref="D246:D257"/>
    <mergeCell ref="I246:I257"/>
    <mergeCell ref="J246:J257"/>
    <mergeCell ref="K246:K257"/>
    <mergeCell ref="B258:B269"/>
    <mergeCell ref="C258:C269"/>
    <mergeCell ref="D258:D269"/>
    <mergeCell ref="I258:I269"/>
    <mergeCell ref="J258:J269"/>
    <mergeCell ref="K258:K269"/>
    <mergeCell ref="H258:H269"/>
    <mergeCell ref="A271:K279"/>
    <mergeCell ref="A291:A302"/>
    <mergeCell ref="E291:E302"/>
    <mergeCell ref="F291:F302"/>
    <mergeCell ref="G291:G302"/>
    <mergeCell ref="H291:H302"/>
    <mergeCell ref="A283:A290"/>
    <mergeCell ref="E283:H287"/>
    <mergeCell ref="F246:F257"/>
    <mergeCell ref="G246:G257"/>
    <mergeCell ref="H246:H257"/>
    <mergeCell ref="B246:B257"/>
    <mergeCell ref="C246:C257"/>
    <mergeCell ref="A258:A269"/>
    <mergeCell ref="A246:A257"/>
    <mergeCell ref="B222:B233"/>
    <mergeCell ref="C222:C233"/>
    <mergeCell ref="D222:D233"/>
    <mergeCell ref="I222:I233"/>
    <mergeCell ref="J222:J233"/>
    <mergeCell ref="K222:K233"/>
    <mergeCell ref="B210:B221"/>
    <mergeCell ref="C210:C221"/>
    <mergeCell ref="D210:D221"/>
    <mergeCell ref="I210:I221"/>
    <mergeCell ref="J210:J221"/>
    <mergeCell ref="K210:K221"/>
    <mergeCell ref="H210:H221"/>
    <mergeCell ref="B283:D290"/>
    <mergeCell ref="I283:K290"/>
    <mergeCell ref="E258:E269"/>
    <mergeCell ref="F258:F269"/>
    <mergeCell ref="G258:G269"/>
    <mergeCell ref="B234:B245"/>
    <mergeCell ref="C234:C245"/>
    <mergeCell ref="D234:D245"/>
    <mergeCell ref="I234:I245"/>
    <mergeCell ref="J234:J245"/>
    <mergeCell ref="K234:K245"/>
    <mergeCell ref="E246:E257"/>
    <mergeCell ref="K141:K152"/>
    <mergeCell ref="B129:B140"/>
    <mergeCell ref="C129:C140"/>
    <mergeCell ref="D129:D140"/>
    <mergeCell ref="C198:C209"/>
    <mergeCell ref="D198:D209"/>
    <mergeCell ref="I198:I209"/>
    <mergeCell ref="J198:J209"/>
    <mergeCell ref="K198:K209"/>
    <mergeCell ref="D153:D164"/>
    <mergeCell ref="I153:I164"/>
    <mergeCell ref="J153:J164"/>
    <mergeCell ref="K153:K164"/>
    <mergeCell ref="B165:B176"/>
    <mergeCell ref="C165:C176"/>
    <mergeCell ref="D165:D176"/>
    <mergeCell ref="I165:I176"/>
    <mergeCell ref="J165:J176"/>
    <mergeCell ref="K165:K176"/>
    <mergeCell ref="H165:H176"/>
    <mergeCell ref="A178:K186"/>
    <mergeCell ref="A198:A209"/>
    <mergeCell ref="E198:E209"/>
    <mergeCell ref="F198:F209"/>
    <mergeCell ref="G198:G209"/>
    <mergeCell ref="H198:H209"/>
    <mergeCell ref="A190:A197"/>
    <mergeCell ref="E190:H194"/>
    <mergeCell ref="B198:B209"/>
    <mergeCell ref="K129:K140"/>
    <mergeCell ref="A153:A164"/>
    <mergeCell ref="E153:E164"/>
    <mergeCell ref="B117:B128"/>
    <mergeCell ref="C117:C128"/>
    <mergeCell ref="D117:D128"/>
    <mergeCell ref="I117:I128"/>
    <mergeCell ref="J117:J128"/>
    <mergeCell ref="K117:K128"/>
    <mergeCell ref="H117:H128"/>
    <mergeCell ref="I105:I116"/>
    <mergeCell ref="J105:J116"/>
    <mergeCell ref="K105:K116"/>
    <mergeCell ref="E105:E116"/>
    <mergeCell ref="F105:F116"/>
    <mergeCell ref="G105:G116"/>
    <mergeCell ref="H105:H116"/>
    <mergeCell ref="E117:E128"/>
    <mergeCell ref="F117:F128"/>
    <mergeCell ref="G117:G128"/>
    <mergeCell ref="G24:G35"/>
    <mergeCell ref="H24:H35"/>
    <mergeCell ref="A85:K93"/>
    <mergeCell ref="I72:I83"/>
    <mergeCell ref="J72:J83"/>
    <mergeCell ref="K72:K83"/>
    <mergeCell ref="I12:I23"/>
    <mergeCell ref="J12:J23"/>
    <mergeCell ref="A24:A35"/>
    <mergeCell ref="E24:E35"/>
    <mergeCell ref="O1617:O1620"/>
    <mergeCell ref="L1540:O1547"/>
    <mergeCell ref="N1524:N1527"/>
    <mergeCell ref="O1524:O1527"/>
    <mergeCell ref="L1447:O1454"/>
    <mergeCell ref="N1431:N1434"/>
    <mergeCell ref="O1431:O1434"/>
    <mergeCell ref="L1354:O1361"/>
    <mergeCell ref="N1338:N1341"/>
    <mergeCell ref="O1338:O1341"/>
    <mergeCell ref="L1261:O1268"/>
    <mergeCell ref="N1245:N1248"/>
    <mergeCell ref="I1306:K1313"/>
    <mergeCell ref="I1350:I1361"/>
    <mergeCell ref="J1350:J1361"/>
    <mergeCell ref="K1350:K1361"/>
    <mergeCell ref="A105:A116"/>
    <mergeCell ref="B141:B152"/>
    <mergeCell ref="C141:C152"/>
    <mergeCell ref="J141:J152"/>
    <mergeCell ref="I129:I140"/>
    <mergeCell ref="J129:J140"/>
    <mergeCell ref="O1350:O1353"/>
    <mergeCell ref="I1585:K1592"/>
    <mergeCell ref="I1536:I1547"/>
    <mergeCell ref="J1536:J1547"/>
    <mergeCell ref="K1536:K1547"/>
    <mergeCell ref="I1443:I1454"/>
    <mergeCell ref="J1443:J1454"/>
    <mergeCell ref="K1443:K1454"/>
    <mergeCell ref="I1431:I1442"/>
    <mergeCell ref="J1431:J1442"/>
    <mergeCell ref="K1431:K1442"/>
    <mergeCell ref="J1548:J1559"/>
    <mergeCell ref="K1548:K1559"/>
    <mergeCell ref="I1560:I1571"/>
    <mergeCell ref="J1560:J1571"/>
    <mergeCell ref="K1560:K1571"/>
    <mergeCell ref="L1573:L1576"/>
    <mergeCell ref="M1573:O1576"/>
    <mergeCell ref="I1419:I1430"/>
    <mergeCell ref="J1419:J1430"/>
    <mergeCell ref="K1419:K1430"/>
    <mergeCell ref="O1560:O1563"/>
    <mergeCell ref="L1480:L1483"/>
    <mergeCell ref="M1480:O1483"/>
    <mergeCell ref="L1378:O1385"/>
    <mergeCell ref="L1350:M1353"/>
    <mergeCell ref="N1350:N1353"/>
    <mergeCell ref="I1548:I1559"/>
    <mergeCell ref="L1528:O1535"/>
    <mergeCell ref="O1500:O1503"/>
    <mergeCell ref="I1362:I1373"/>
    <mergeCell ref="J1500:J1511"/>
    <mergeCell ref="C36:C47"/>
    <mergeCell ref="D36:D47"/>
    <mergeCell ref="B48:B59"/>
    <mergeCell ref="C48:C59"/>
    <mergeCell ref="D48:D59"/>
    <mergeCell ref="B60:B71"/>
    <mergeCell ref="C60:C71"/>
    <mergeCell ref="D60:D71"/>
    <mergeCell ref="B97:D104"/>
    <mergeCell ref="I97:K104"/>
    <mergeCell ref="B105:B116"/>
    <mergeCell ref="C105:C116"/>
    <mergeCell ref="D105:D116"/>
    <mergeCell ref="L1633:O1640"/>
    <mergeCell ref="N1617:N1620"/>
    <mergeCell ref="L1306:O1313"/>
    <mergeCell ref="L1294:L1297"/>
    <mergeCell ref="M1294:O1297"/>
    <mergeCell ref="L1273:O1280"/>
    <mergeCell ref="B1536:B1547"/>
    <mergeCell ref="C1536:C1547"/>
    <mergeCell ref="D1536:D1547"/>
    <mergeCell ref="B1338:B1349"/>
    <mergeCell ref="C1338:C1349"/>
    <mergeCell ref="D1338:D1349"/>
    <mergeCell ref="B72:B83"/>
    <mergeCell ref="C72:C83"/>
    <mergeCell ref="D72:D83"/>
    <mergeCell ref="H60:H71"/>
    <mergeCell ref="L1536:M1539"/>
    <mergeCell ref="N1536:N1539"/>
    <mergeCell ref="O1536:O1539"/>
    <mergeCell ref="F24:F35"/>
    <mergeCell ref="B4:D11"/>
    <mergeCell ref="D24:D35"/>
    <mergeCell ref="C24:C35"/>
    <mergeCell ref="B24:B35"/>
    <mergeCell ref="B36:B47"/>
    <mergeCell ref="AH1661:AH1664"/>
    <mergeCell ref="AF1665:AH1666"/>
    <mergeCell ref="L1666:L1669"/>
    <mergeCell ref="M1666:O1669"/>
    <mergeCell ref="P1666:U1669"/>
    <mergeCell ref="V1666:V1669"/>
    <mergeCell ref="W1666:AE1669"/>
    <mergeCell ref="AG1667:AH1674"/>
    <mergeCell ref="S1661:S1664"/>
    <mergeCell ref="V1661:V1664"/>
    <mergeCell ref="W1661:W1664"/>
    <mergeCell ref="AH1657:AH1660"/>
    <mergeCell ref="Q1661:Q1664"/>
    <mergeCell ref="R1661:R1664"/>
    <mergeCell ref="W1653:W1656"/>
    <mergeCell ref="AH1653:AH1656"/>
    <mergeCell ref="H1605:H1616"/>
    <mergeCell ref="A1573:K1581"/>
    <mergeCell ref="S1655:S1658"/>
    <mergeCell ref="I4:K11"/>
    <mergeCell ref="B12:B23"/>
    <mergeCell ref="C12:C23"/>
    <mergeCell ref="D12:D23"/>
    <mergeCell ref="K24:K35"/>
    <mergeCell ref="A1641:A1652"/>
    <mergeCell ref="E1641:E1652"/>
    <mergeCell ref="T1653:T1654"/>
    <mergeCell ref="U1653:U1654"/>
    <mergeCell ref="V1653:V1656"/>
    <mergeCell ref="W1645:W1648"/>
    <mergeCell ref="S1649:S1652"/>
    <mergeCell ref="T1650:T1652"/>
    <mergeCell ref="V1649:V1652"/>
    <mergeCell ref="W1649:W1652"/>
    <mergeCell ref="L1653:M1656"/>
    <mergeCell ref="N1653:N1656"/>
    <mergeCell ref="O1653:O1656"/>
    <mergeCell ref="P1653:P1654"/>
    <mergeCell ref="R1643:R1646"/>
    <mergeCell ref="S1643:S1646"/>
    <mergeCell ref="L1645:O1652"/>
    <mergeCell ref="V1645:V1648"/>
    <mergeCell ref="R1655:R1658"/>
    <mergeCell ref="O1641:O1644"/>
    <mergeCell ref="P1641:P1642"/>
    <mergeCell ref="Q1641:Q1642"/>
    <mergeCell ref="AD1653:AG1664"/>
    <mergeCell ref="X1659:X1664"/>
    <mergeCell ref="Y1659:Y1664"/>
    <mergeCell ref="Z1659:Z1664"/>
    <mergeCell ref="AC1659:AC1664"/>
    <mergeCell ref="P1655:P1658"/>
    <mergeCell ref="Q1655:Q1658"/>
    <mergeCell ref="X1641:X1646"/>
    <mergeCell ref="R1641:R1642"/>
    <mergeCell ref="S1641:S1642"/>
    <mergeCell ref="A1653:A1664"/>
    <mergeCell ref="E1653:E1664"/>
    <mergeCell ref="F1653:F1664"/>
    <mergeCell ref="G1653:G1664"/>
    <mergeCell ref="P1647:P1648"/>
    <mergeCell ref="Q1647:Q1648"/>
    <mergeCell ref="R1647:R1648"/>
    <mergeCell ref="S1647:S1648"/>
    <mergeCell ref="P1649:P1652"/>
    <mergeCell ref="V1641:V1644"/>
    <mergeCell ref="W1641:W1644"/>
    <mergeCell ref="P1643:P1646"/>
    <mergeCell ref="Q1643:Q1646"/>
    <mergeCell ref="P1661:P1664"/>
    <mergeCell ref="L1657:O1664"/>
    <mergeCell ref="V1657:V1660"/>
    <mergeCell ref="W1657:W1660"/>
    <mergeCell ref="L1641:M1644"/>
    <mergeCell ref="N1641:N1644"/>
    <mergeCell ref="Q1653:Q1654"/>
    <mergeCell ref="R1653:R1654"/>
    <mergeCell ref="S1653:S1654"/>
    <mergeCell ref="P1659:P1660"/>
    <mergeCell ref="Q1659:Q1660"/>
    <mergeCell ref="R1659:R1660"/>
    <mergeCell ref="S1659:S1660"/>
    <mergeCell ref="Q1649:Q1652"/>
    <mergeCell ref="R1649:R1652"/>
    <mergeCell ref="A1629:A1640"/>
    <mergeCell ref="E1629:E1640"/>
    <mergeCell ref="F1629:F1640"/>
    <mergeCell ref="G1629:G1640"/>
    <mergeCell ref="H1629:H1640"/>
    <mergeCell ref="L1629:M1632"/>
    <mergeCell ref="N1629:N1632"/>
    <mergeCell ref="W1633:W1636"/>
    <mergeCell ref="Z1623:Z1628"/>
    <mergeCell ref="AC1623:AC1628"/>
    <mergeCell ref="AH1637:AH1640"/>
    <mergeCell ref="AH1633:AH1636"/>
    <mergeCell ref="P1635:P1636"/>
    <mergeCell ref="Q1635:Q1636"/>
    <mergeCell ref="R1635:R1636"/>
    <mergeCell ref="S1635:S1636"/>
    <mergeCell ref="P1637:P1640"/>
    <mergeCell ref="Q1637:Q1640"/>
    <mergeCell ref="R1637:R1640"/>
    <mergeCell ref="T1631:T1634"/>
    <mergeCell ref="W1621:W1624"/>
    <mergeCell ref="S1637:S1640"/>
    <mergeCell ref="V1637:V1640"/>
    <mergeCell ref="O1629:O1632"/>
    <mergeCell ref="AA1623:AA1628"/>
    <mergeCell ref="AA1629:AA1634"/>
    <mergeCell ref="U1629:U1630"/>
    <mergeCell ref="K1617:K1628"/>
    <mergeCell ref="V1629:V1632"/>
    <mergeCell ref="AH1629:AH1632"/>
    <mergeCell ref="P1619:P1622"/>
    <mergeCell ref="Q1619:Q1622"/>
    <mergeCell ref="R1619:R1622"/>
    <mergeCell ref="S1619:S1622"/>
    <mergeCell ref="T1619:T1622"/>
    <mergeCell ref="U1619:U1622"/>
    <mergeCell ref="V1617:V1620"/>
    <mergeCell ref="W1617:W1620"/>
    <mergeCell ref="P1617:P1618"/>
    <mergeCell ref="Q1617:Q1618"/>
    <mergeCell ref="R1617:R1618"/>
    <mergeCell ref="S1617:S1618"/>
    <mergeCell ref="X1623:X1628"/>
    <mergeCell ref="Y1623:Y1628"/>
    <mergeCell ref="U1631:U1634"/>
    <mergeCell ref="V1633:V1636"/>
    <mergeCell ref="T1623:T1625"/>
    <mergeCell ref="U1626:U1628"/>
    <mergeCell ref="T1635:T1637"/>
    <mergeCell ref="P1629:P1630"/>
    <mergeCell ref="Q1629:Q1630"/>
    <mergeCell ref="R1629:R1630"/>
    <mergeCell ref="S1629:S1630"/>
    <mergeCell ref="T1629:T1630"/>
    <mergeCell ref="P1631:P1634"/>
    <mergeCell ref="Q1631:Q1634"/>
    <mergeCell ref="W1637:W1640"/>
    <mergeCell ref="AH1625:AH1628"/>
    <mergeCell ref="R1631:R1634"/>
    <mergeCell ref="S1631:S1634"/>
    <mergeCell ref="A1617:A1628"/>
    <mergeCell ref="E1617:E1628"/>
    <mergeCell ref="F1617:F1628"/>
    <mergeCell ref="G1617:G1628"/>
    <mergeCell ref="H1617:H1628"/>
    <mergeCell ref="L1617:M1620"/>
    <mergeCell ref="S1613:S1616"/>
    <mergeCell ref="V1613:V1616"/>
    <mergeCell ref="W1613:W1616"/>
    <mergeCell ref="AH1609:AH1612"/>
    <mergeCell ref="P1611:P1612"/>
    <mergeCell ref="Q1611:Q1612"/>
    <mergeCell ref="R1611:R1612"/>
    <mergeCell ref="S1611:S1612"/>
    <mergeCell ref="P1613:P1616"/>
    <mergeCell ref="L1609:O1616"/>
    <mergeCell ref="V1609:V1612"/>
    <mergeCell ref="W1609:W1612"/>
    <mergeCell ref="AH1617:AH1620"/>
    <mergeCell ref="Q1613:Q1616"/>
    <mergeCell ref="R1613:R1616"/>
    <mergeCell ref="AH1621:AH1624"/>
    <mergeCell ref="P1623:P1624"/>
    <mergeCell ref="Q1623:Q1624"/>
    <mergeCell ref="R1623:R1624"/>
    <mergeCell ref="S1623:S1624"/>
    <mergeCell ref="P1625:P1628"/>
    <mergeCell ref="Q1625:Q1628"/>
    <mergeCell ref="R1625:R1628"/>
    <mergeCell ref="S1625:S1628"/>
    <mergeCell ref="L1621:O1628"/>
    <mergeCell ref="V1621:V1624"/>
    <mergeCell ref="T1607:T1610"/>
    <mergeCell ref="U1607:U1610"/>
    <mergeCell ref="Q1605:Q1606"/>
    <mergeCell ref="R1605:R1606"/>
    <mergeCell ref="S1605:S1606"/>
    <mergeCell ref="T1605:T1606"/>
    <mergeCell ref="U1605:U1606"/>
    <mergeCell ref="V1605:V1608"/>
    <mergeCell ref="X1599:X1604"/>
    <mergeCell ref="Y1599:Y1604"/>
    <mergeCell ref="L1605:M1608"/>
    <mergeCell ref="N1605:N1608"/>
    <mergeCell ref="O1605:O1608"/>
    <mergeCell ref="P1605:P1606"/>
    <mergeCell ref="V1625:V1628"/>
    <mergeCell ref="W1625:W1628"/>
    <mergeCell ref="AH1613:AH1616"/>
    <mergeCell ref="T1611:T1613"/>
    <mergeCell ref="U1614:U1616"/>
    <mergeCell ref="AH1601:AH1604"/>
    <mergeCell ref="X1611:X1616"/>
    <mergeCell ref="Y1611:Y1616"/>
    <mergeCell ref="Z1611:Z1616"/>
    <mergeCell ref="AC1611:AC1616"/>
    <mergeCell ref="X1605:X1610"/>
    <mergeCell ref="Y1605:Y1610"/>
    <mergeCell ref="Z1605:Z1610"/>
    <mergeCell ref="AC1605:AC1610"/>
    <mergeCell ref="AD1605:AG1616"/>
    <mergeCell ref="S1607:S1610"/>
    <mergeCell ref="AA1605:AA1610"/>
    <mergeCell ref="AA1611:AA1616"/>
    <mergeCell ref="R1607:R1610"/>
    <mergeCell ref="T1614:T1616"/>
    <mergeCell ref="A1605:A1616"/>
    <mergeCell ref="E1605:E1616"/>
    <mergeCell ref="F1605:F1616"/>
    <mergeCell ref="G1605:G1616"/>
    <mergeCell ref="AH1597:AH1600"/>
    <mergeCell ref="P1599:P1600"/>
    <mergeCell ref="Q1599:Q1600"/>
    <mergeCell ref="R1599:R1600"/>
    <mergeCell ref="S1599:S1600"/>
    <mergeCell ref="T1599:U1604"/>
    <mergeCell ref="P1601:P1604"/>
    <mergeCell ref="Q1601:Q1604"/>
    <mergeCell ref="R1601:R1604"/>
    <mergeCell ref="L1597:O1604"/>
    <mergeCell ref="V1597:V1600"/>
    <mergeCell ref="W1597:W1600"/>
    <mergeCell ref="S1601:S1604"/>
    <mergeCell ref="A1593:A1604"/>
    <mergeCell ref="E1593:E1604"/>
    <mergeCell ref="F1593:F1604"/>
    <mergeCell ref="G1593:G1604"/>
    <mergeCell ref="H1593:H1604"/>
    <mergeCell ref="V1601:V1604"/>
    <mergeCell ref="W1601:W1604"/>
    <mergeCell ref="AH1593:AH1596"/>
    <mergeCell ref="P1595:P1598"/>
    <mergeCell ref="Q1595:Q1598"/>
    <mergeCell ref="W1605:W1608"/>
    <mergeCell ref="AH1605:AH1608"/>
    <mergeCell ref="P1607:P1610"/>
    <mergeCell ref="Q1607:Q1610"/>
    <mergeCell ref="R1595:R1598"/>
    <mergeCell ref="S1595:S1598"/>
    <mergeCell ref="T1595:T1598"/>
    <mergeCell ref="U1595:U1598"/>
    <mergeCell ref="R1593:R1594"/>
    <mergeCell ref="S1593:S1594"/>
    <mergeCell ref="T1593:T1594"/>
    <mergeCell ref="U1593:U1594"/>
    <mergeCell ref="V1593:V1596"/>
    <mergeCell ref="W1593:W1596"/>
    <mergeCell ref="L1593:M1596"/>
    <mergeCell ref="N1593:N1596"/>
    <mergeCell ref="O1593:O1596"/>
    <mergeCell ref="P1593:P1594"/>
    <mergeCell ref="Q1593:Q1594"/>
    <mergeCell ref="A1585:A1592"/>
    <mergeCell ref="E1585:H1589"/>
    <mergeCell ref="B1585:D1592"/>
    <mergeCell ref="P1585:U1592"/>
    <mergeCell ref="I1593:I1604"/>
    <mergeCell ref="E1590:G1592"/>
    <mergeCell ref="H1590:H1592"/>
    <mergeCell ref="L1585:O1592"/>
    <mergeCell ref="J1593:J1604"/>
    <mergeCell ref="K1593:K1604"/>
    <mergeCell ref="B1593:B1604"/>
    <mergeCell ref="C1593:C1604"/>
    <mergeCell ref="D1593:D1604"/>
    <mergeCell ref="S1560:S1561"/>
    <mergeCell ref="T1560:T1561"/>
    <mergeCell ref="AH1568:AH1571"/>
    <mergeCell ref="V1585:W1592"/>
    <mergeCell ref="AH1585:AH1592"/>
    <mergeCell ref="L1578:L1581"/>
    <mergeCell ref="M1578:P1581"/>
    <mergeCell ref="Q1578:Q1581"/>
    <mergeCell ref="T1578:V1581"/>
    <mergeCell ref="W1578:AC1581"/>
    <mergeCell ref="A1582:R1584"/>
    <mergeCell ref="S1582:Z1584"/>
    <mergeCell ref="AC1582:AE1584"/>
    <mergeCell ref="AG1574:AH1581"/>
    <mergeCell ref="AF1582:AH1584"/>
    <mergeCell ref="S1568:S1571"/>
    <mergeCell ref="Q1560:Q1561"/>
    <mergeCell ref="P1573:U1576"/>
    <mergeCell ref="H1560:H1571"/>
    <mergeCell ref="AF1572:AH1573"/>
    <mergeCell ref="X1560:X1565"/>
    <mergeCell ref="Y1560:Y1565"/>
    <mergeCell ref="Z1560:Z1565"/>
    <mergeCell ref="AC1560:AC1565"/>
    <mergeCell ref="T1569:T1571"/>
    <mergeCell ref="AD1560:AG1571"/>
    <mergeCell ref="AA1560:AA1565"/>
    <mergeCell ref="U1560:U1561"/>
    <mergeCell ref="A1560:A1571"/>
    <mergeCell ref="E1560:E1571"/>
    <mergeCell ref="F1560:F1571"/>
    <mergeCell ref="G1560:G1571"/>
    <mergeCell ref="P1538:P1541"/>
    <mergeCell ref="Q1538:Q1541"/>
    <mergeCell ref="R1538:R1541"/>
    <mergeCell ref="S1538:S1541"/>
    <mergeCell ref="P1560:P1561"/>
    <mergeCell ref="X1566:X1571"/>
    <mergeCell ref="Q1544:Q1547"/>
    <mergeCell ref="AH1548:AH1551"/>
    <mergeCell ref="P1550:P1553"/>
    <mergeCell ref="Q1550:Q1553"/>
    <mergeCell ref="W1560:W1563"/>
    <mergeCell ref="AH1560:AH1563"/>
    <mergeCell ref="P1562:P1565"/>
    <mergeCell ref="L1548:M1551"/>
    <mergeCell ref="N1548:N1551"/>
    <mergeCell ref="O1548:O1551"/>
    <mergeCell ref="P1548:P1549"/>
    <mergeCell ref="Q1548:Q1549"/>
    <mergeCell ref="AH1556:AH1559"/>
    <mergeCell ref="X1554:X1559"/>
    <mergeCell ref="Y1554:Y1559"/>
    <mergeCell ref="Z1554:Z1559"/>
    <mergeCell ref="AC1554:AC1559"/>
    <mergeCell ref="P1554:P1555"/>
    <mergeCell ref="Q1554:Q1555"/>
    <mergeCell ref="R1554:R1555"/>
    <mergeCell ref="S1554:S1555"/>
    <mergeCell ref="AD1548:AG1559"/>
    <mergeCell ref="V1560:V1563"/>
    <mergeCell ref="X1548:X1553"/>
    <mergeCell ref="Y1548:Y1553"/>
    <mergeCell ref="AH1564:AH1567"/>
    <mergeCell ref="U1557:U1559"/>
    <mergeCell ref="AB1560:AB1565"/>
    <mergeCell ref="V1573:V1576"/>
    <mergeCell ref="W1573:AE1576"/>
    <mergeCell ref="L1552:O1559"/>
    <mergeCell ref="V1552:V1555"/>
    <mergeCell ref="W1552:W1555"/>
    <mergeCell ref="S1556:S1559"/>
    <mergeCell ref="V1556:V1559"/>
    <mergeCell ref="W1556:W1559"/>
    <mergeCell ref="V1568:V1571"/>
    <mergeCell ref="W1568:W1571"/>
    <mergeCell ref="P1568:P1571"/>
    <mergeCell ref="Q1568:Q1571"/>
    <mergeCell ref="R1568:R1571"/>
    <mergeCell ref="Q1562:Q1565"/>
    <mergeCell ref="R1562:R1565"/>
    <mergeCell ref="S1562:S1565"/>
    <mergeCell ref="T1562:T1565"/>
    <mergeCell ref="U1562:U1565"/>
    <mergeCell ref="T1566:T1568"/>
    <mergeCell ref="U1569:U1571"/>
    <mergeCell ref="L1560:M1563"/>
    <mergeCell ref="N1560:N1563"/>
    <mergeCell ref="P1566:P1567"/>
    <mergeCell ref="Q1566:Q1567"/>
    <mergeCell ref="R1566:R1567"/>
    <mergeCell ref="S1566:S1567"/>
    <mergeCell ref="L1564:O1571"/>
    <mergeCell ref="V1564:V1567"/>
    <mergeCell ref="W1564:W1567"/>
    <mergeCell ref="R1560:R1561"/>
    <mergeCell ref="R1544:R1547"/>
    <mergeCell ref="T1538:T1541"/>
    <mergeCell ref="T1557:T1559"/>
    <mergeCell ref="Z1548:Z1553"/>
    <mergeCell ref="AH1544:AH1547"/>
    <mergeCell ref="AH1540:AH1543"/>
    <mergeCell ref="P1542:P1543"/>
    <mergeCell ref="Q1542:Q1543"/>
    <mergeCell ref="R1542:R1543"/>
    <mergeCell ref="S1542:S1543"/>
    <mergeCell ref="AB1548:AB1553"/>
    <mergeCell ref="AB1554:AB1559"/>
    <mergeCell ref="AC1548:AC1553"/>
    <mergeCell ref="S1544:S1547"/>
    <mergeCell ref="V1544:V1547"/>
    <mergeCell ref="R1550:R1553"/>
    <mergeCell ref="S1550:S1553"/>
    <mergeCell ref="T1550:T1553"/>
    <mergeCell ref="U1550:U1553"/>
    <mergeCell ref="R1548:R1549"/>
    <mergeCell ref="S1548:S1549"/>
    <mergeCell ref="T1548:T1549"/>
    <mergeCell ref="U1548:U1549"/>
    <mergeCell ref="V1548:V1551"/>
    <mergeCell ref="W1548:W1551"/>
    <mergeCell ref="W1544:W1547"/>
    <mergeCell ref="P1556:P1559"/>
    <mergeCell ref="Q1556:Q1559"/>
    <mergeCell ref="R1556:R1559"/>
    <mergeCell ref="T1554:T1556"/>
    <mergeCell ref="AA1542:AA1547"/>
    <mergeCell ref="W1540:W1543"/>
    <mergeCell ref="U1536:U1537"/>
    <mergeCell ref="V1536:V1539"/>
    <mergeCell ref="W1536:W1539"/>
    <mergeCell ref="AH1536:AH1539"/>
    <mergeCell ref="P1526:P1529"/>
    <mergeCell ref="Q1526:Q1529"/>
    <mergeCell ref="R1526:R1529"/>
    <mergeCell ref="S1526:S1529"/>
    <mergeCell ref="T1536:T1537"/>
    <mergeCell ref="U1538:U1541"/>
    <mergeCell ref="V1540:V1543"/>
    <mergeCell ref="X1536:X1541"/>
    <mergeCell ref="Y1536:Y1541"/>
    <mergeCell ref="Z1536:Z1541"/>
    <mergeCell ref="AC1536:AC1541"/>
    <mergeCell ref="AD1536:AG1547"/>
    <mergeCell ref="T1530:T1532"/>
    <mergeCell ref="T1545:T1547"/>
    <mergeCell ref="P1532:P1535"/>
    <mergeCell ref="Q1532:Q1535"/>
    <mergeCell ref="T1542:T1544"/>
    <mergeCell ref="U1545:U1547"/>
    <mergeCell ref="AH1524:AH1527"/>
    <mergeCell ref="AB1536:AB1541"/>
    <mergeCell ref="AB1542:AB1547"/>
    <mergeCell ref="P1536:P1537"/>
    <mergeCell ref="Q1536:Q1537"/>
    <mergeCell ref="R1536:R1537"/>
    <mergeCell ref="S1536:S1537"/>
    <mergeCell ref="R1532:R1535"/>
    <mergeCell ref="S1532:S1535"/>
    <mergeCell ref="P1544:P1547"/>
    <mergeCell ref="V1528:V1531"/>
    <mergeCell ref="R1514:R1517"/>
    <mergeCell ref="S1514:S1517"/>
    <mergeCell ref="T1514:T1517"/>
    <mergeCell ref="U1514:U1517"/>
    <mergeCell ref="T1526:T1529"/>
    <mergeCell ref="U1526:U1529"/>
    <mergeCell ref="V1524:V1527"/>
    <mergeCell ref="W1524:W1527"/>
    <mergeCell ref="P1524:P1525"/>
    <mergeCell ref="Q1524:Q1525"/>
    <mergeCell ref="R1524:R1525"/>
    <mergeCell ref="S1524:S1525"/>
    <mergeCell ref="L1512:M1515"/>
    <mergeCell ref="N1512:N1515"/>
    <mergeCell ref="O1512:O1515"/>
    <mergeCell ref="L1516:O1523"/>
    <mergeCell ref="P1518:P1519"/>
    <mergeCell ref="W1512:W1515"/>
    <mergeCell ref="Q1520:Q1523"/>
    <mergeCell ref="R1520:R1523"/>
    <mergeCell ref="P1514:P1517"/>
    <mergeCell ref="Q1514:Q1517"/>
    <mergeCell ref="Q1512:Q1513"/>
    <mergeCell ref="R1512:R1513"/>
    <mergeCell ref="S1512:S1513"/>
    <mergeCell ref="T1512:T1513"/>
    <mergeCell ref="U1512:U1513"/>
    <mergeCell ref="V1512:V1515"/>
    <mergeCell ref="P1512:P1513"/>
    <mergeCell ref="T1518:T1520"/>
    <mergeCell ref="U1521:U1523"/>
    <mergeCell ref="W1532:W1535"/>
    <mergeCell ref="L1524:M1527"/>
    <mergeCell ref="T1524:T1525"/>
    <mergeCell ref="U1524:U1525"/>
    <mergeCell ref="U1533:U1535"/>
    <mergeCell ref="X1530:X1535"/>
    <mergeCell ref="Y1530:Y1535"/>
    <mergeCell ref="AA1512:AA1517"/>
    <mergeCell ref="AA1518:AA1523"/>
    <mergeCell ref="AH1520:AH1523"/>
    <mergeCell ref="Z1518:Z1523"/>
    <mergeCell ref="Z1530:Z1535"/>
    <mergeCell ref="AC1530:AC1535"/>
    <mergeCell ref="V1520:V1523"/>
    <mergeCell ref="W1520:W1523"/>
    <mergeCell ref="AH1516:AH1519"/>
    <mergeCell ref="W1528:W1531"/>
    <mergeCell ref="V1532:V1535"/>
    <mergeCell ref="Q1518:Q1519"/>
    <mergeCell ref="R1518:R1519"/>
    <mergeCell ref="S1518:S1519"/>
    <mergeCell ref="P1520:P1523"/>
    <mergeCell ref="V1516:V1519"/>
    <mergeCell ref="W1516:W1519"/>
    <mergeCell ref="AC1518:AC1523"/>
    <mergeCell ref="X1512:X1517"/>
    <mergeCell ref="Y1512:Y1517"/>
    <mergeCell ref="Z1512:Z1517"/>
    <mergeCell ref="P1530:P1531"/>
    <mergeCell ref="Q1530:Q1531"/>
    <mergeCell ref="R1530:R1531"/>
    <mergeCell ref="S1530:S1531"/>
    <mergeCell ref="S1520:S1523"/>
    <mergeCell ref="Z1506:Z1511"/>
    <mergeCell ref="AC1506:AC1511"/>
    <mergeCell ref="X1518:X1523"/>
    <mergeCell ref="Y1518:Y1523"/>
    <mergeCell ref="AH1492:AH1499"/>
    <mergeCell ref="L1485:L1488"/>
    <mergeCell ref="M1485:P1488"/>
    <mergeCell ref="Q1485:Q1488"/>
    <mergeCell ref="T1485:V1488"/>
    <mergeCell ref="W1485:AC1488"/>
    <mergeCell ref="A1489:R1491"/>
    <mergeCell ref="S1489:Z1491"/>
    <mergeCell ref="AC1489:AE1491"/>
    <mergeCell ref="R1502:R1505"/>
    <mergeCell ref="S1502:S1505"/>
    <mergeCell ref="T1502:T1505"/>
    <mergeCell ref="U1502:U1505"/>
    <mergeCell ref="R1500:R1501"/>
    <mergeCell ref="S1500:S1501"/>
    <mergeCell ref="T1500:T1501"/>
    <mergeCell ref="U1500:U1501"/>
    <mergeCell ref="V1500:V1503"/>
    <mergeCell ref="W1500:W1503"/>
    <mergeCell ref="L1500:M1503"/>
    <mergeCell ref="N1500:N1503"/>
    <mergeCell ref="A1480:K1488"/>
    <mergeCell ref="AD1492:AG1499"/>
    <mergeCell ref="X1500:X1505"/>
    <mergeCell ref="Y1500:Y1505"/>
    <mergeCell ref="Z1500:Z1505"/>
    <mergeCell ref="AC1500:AC1505"/>
    <mergeCell ref="L1492:O1499"/>
    <mergeCell ref="P1492:U1499"/>
    <mergeCell ref="AH1504:AH1507"/>
    <mergeCell ref="Q1506:Q1507"/>
    <mergeCell ref="R1506:R1507"/>
    <mergeCell ref="S1506:S1507"/>
    <mergeCell ref="AH1471:AH1474"/>
    <mergeCell ref="P1473:P1474"/>
    <mergeCell ref="Q1473:Q1474"/>
    <mergeCell ref="R1473:R1474"/>
    <mergeCell ref="S1473:S1474"/>
    <mergeCell ref="W1471:W1474"/>
    <mergeCell ref="Q1475:Q1478"/>
    <mergeCell ref="R1475:R1478"/>
    <mergeCell ref="AD1467:AG1478"/>
    <mergeCell ref="AH1467:AH1470"/>
    <mergeCell ref="T1473:T1475"/>
    <mergeCell ref="U1476:U1478"/>
    <mergeCell ref="Q1467:Q1468"/>
    <mergeCell ref="V1467:V1470"/>
    <mergeCell ref="L1467:M1470"/>
    <mergeCell ref="AA1500:AA1505"/>
    <mergeCell ref="AH1500:AH1503"/>
    <mergeCell ref="X1473:X1478"/>
    <mergeCell ref="Y1473:Y1478"/>
    <mergeCell ref="Z1473:Z1478"/>
    <mergeCell ref="AG1481:AH1488"/>
    <mergeCell ref="S1475:S1478"/>
    <mergeCell ref="V1475:V1478"/>
    <mergeCell ref="W1475:W1478"/>
    <mergeCell ref="V1492:W1499"/>
    <mergeCell ref="S1508:S1511"/>
    <mergeCell ref="X1492:AC1499"/>
    <mergeCell ref="P1508:P1511"/>
    <mergeCell ref="Q1508:Q1511"/>
    <mergeCell ref="X1506:X1511"/>
    <mergeCell ref="Y1506:Y1511"/>
    <mergeCell ref="AA1506:AA1511"/>
    <mergeCell ref="V1463:V1466"/>
    <mergeCell ref="W1463:W1466"/>
    <mergeCell ref="P1457:P1460"/>
    <mergeCell ref="Q1457:Q1460"/>
    <mergeCell ref="W1467:W1470"/>
    <mergeCell ref="P1469:P1472"/>
    <mergeCell ref="AA1467:AA1472"/>
    <mergeCell ref="AA1473:AA1478"/>
    <mergeCell ref="V1508:V1511"/>
    <mergeCell ref="W1508:W1511"/>
    <mergeCell ref="Z1461:Z1466"/>
    <mergeCell ref="V1455:V1458"/>
    <mergeCell ref="W1455:W1458"/>
    <mergeCell ref="P1461:P1462"/>
    <mergeCell ref="Q1461:Q1462"/>
    <mergeCell ref="Y1455:Y1460"/>
    <mergeCell ref="Z1455:Z1460"/>
    <mergeCell ref="S1455:S1456"/>
    <mergeCell ref="P1480:U1483"/>
    <mergeCell ref="O1455:O1458"/>
    <mergeCell ref="P1455:P1456"/>
    <mergeCell ref="Q1455:Q1456"/>
    <mergeCell ref="T1476:T1478"/>
    <mergeCell ref="V1504:V1507"/>
    <mergeCell ref="W1504:W1507"/>
    <mergeCell ref="P1506:P1507"/>
    <mergeCell ref="L1504:O1511"/>
    <mergeCell ref="T1506:U1511"/>
    <mergeCell ref="R1508:R1511"/>
    <mergeCell ref="P1475:P1478"/>
    <mergeCell ref="L1471:O1478"/>
    <mergeCell ref="V1471:V1474"/>
    <mergeCell ref="Q1469:Q1472"/>
    <mergeCell ref="R1469:R1472"/>
    <mergeCell ref="S1469:S1472"/>
    <mergeCell ref="T1469:T1472"/>
    <mergeCell ref="U1469:U1472"/>
    <mergeCell ref="N1467:N1470"/>
    <mergeCell ref="O1467:O1470"/>
    <mergeCell ref="P1467:P1468"/>
    <mergeCell ref="P1463:P1466"/>
    <mergeCell ref="Q1463:Q1466"/>
    <mergeCell ref="R1463:R1466"/>
    <mergeCell ref="R1467:R1468"/>
    <mergeCell ref="S1467:S1468"/>
    <mergeCell ref="T1467:T1468"/>
    <mergeCell ref="U1467:U1468"/>
    <mergeCell ref="P1502:P1505"/>
    <mergeCell ref="Q1502:Q1505"/>
    <mergeCell ref="V1480:V1483"/>
    <mergeCell ref="W1480:AE1483"/>
    <mergeCell ref="A1443:A1454"/>
    <mergeCell ref="E1443:E1454"/>
    <mergeCell ref="F1443:F1454"/>
    <mergeCell ref="G1443:G1454"/>
    <mergeCell ref="H1443:H1454"/>
    <mergeCell ref="L1443:M1446"/>
    <mergeCell ref="N1443:N1446"/>
    <mergeCell ref="W1447:W1450"/>
    <mergeCell ref="R1461:R1462"/>
    <mergeCell ref="S1461:S1462"/>
    <mergeCell ref="T1455:T1456"/>
    <mergeCell ref="U1455:U1456"/>
    <mergeCell ref="B1443:B1454"/>
    <mergeCell ref="C1443:C1454"/>
    <mergeCell ref="P1451:P1454"/>
    <mergeCell ref="V1451:V1454"/>
    <mergeCell ref="T1464:T1466"/>
    <mergeCell ref="W1451:W1454"/>
    <mergeCell ref="D1455:D1466"/>
    <mergeCell ref="I1455:I1466"/>
    <mergeCell ref="L1459:O1466"/>
    <mergeCell ref="V1459:V1462"/>
    <mergeCell ref="W1459:W1462"/>
    <mergeCell ref="L1455:M1458"/>
    <mergeCell ref="N1455:N1458"/>
    <mergeCell ref="T1461:T1463"/>
    <mergeCell ref="U1464:U1466"/>
    <mergeCell ref="R1457:R1460"/>
    <mergeCell ref="S1457:S1460"/>
    <mergeCell ref="T1457:T1460"/>
    <mergeCell ref="U1457:U1460"/>
    <mergeCell ref="R1455:R1456"/>
    <mergeCell ref="L1435:O1442"/>
    <mergeCell ref="P1433:P1436"/>
    <mergeCell ref="AH1443:AH1446"/>
    <mergeCell ref="AH1447:AH1450"/>
    <mergeCell ref="P1449:P1450"/>
    <mergeCell ref="Q1449:Q1450"/>
    <mergeCell ref="R1449:R1450"/>
    <mergeCell ref="X1449:X1454"/>
    <mergeCell ref="T1449:T1451"/>
    <mergeCell ref="U1452:U1454"/>
    <mergeCell ref="R1433:R1436"/>
    <mergeCell ref="Z1431:Z1436"/>
    <mergeCell ref="AC1431:AC1436"/>
    <mergeCell ref="AD1431:AG1442"/>
    <mergeCell ref="T1437:T1439"/>
    <mergeCell ref="U1440:U1442"/>
    <mergeCell ref="T1431:T1432"/>
    <mergeCell ref="U1431:U1432"/>
    <mergeCell ref="V1435:V1438"/>
    <mergeCell ref="V1439:V1442"/>
    <mergeCell ref="W1439:W1442"/>
    <mergeCell ref="U1443:U1444"/>
    <mergeCell ref="V1443:V1446"/>
    <mergeCell ref="W1443:W1446"/>
    <mergeCell ref="P1443:P1444"/>
    <mergeCell ref="Q1443:Q1444"/>
    <mergeCell ref="R1443:R1444"/>
    <mergeCell ref="S1443:S1444"/>
    <mergeCell ref="T1443:T1444"/>
    <mergeCell ref="V1447:V1450"/>
    <mergeCell ref="T1452:T1454"/>
    <mergeCell ref="R1451:R1454"/>
    <mergeCell ref="C1419:C1430"/>
    <mergeCell ref="D1419:D1430"/>
    <mergeCell ref="AC1437:AC1442"/>
    <mergeCell ref="X1437:X1442"/>
    <mergeCell ref="Y1437:Y1442"/>
    <mergeCell ref="T1428:T1430"/>
    <mergeCell ref="T1440:T1442"/>
    <mergeCell ref="AH1439:AH1442"/>
    <mergeCell ref="Q1433:Q1436"/>
    <mergeCell ref="U1433:U1436"/>
    <mergeCell ref="V1431:V1434"/>
    <mergeCell ref="W1431:W1434"/>
    <mergeCell ref="P1431:P1432"/>
    <mergeCell ref="W1435:W1438"/>
    <mergeCell ref="E1419:E1430"/>
    <mergeCell ref="F1419:F1430"/>
    <mergeCell ref="O1443:O1446"/>
    <mergeCell ref="X1443:X1448"/>
    <mergeCell ref="Y1443:Y1448"/>
    <mergeCell ref="Z1443:Z1448"/>
    <mergeCell ref="AC1443:AC1448"/>
    <mergeCell ref="U1445:U1448"/>
    <mergeCell ref="S1433:S1436"/>
    <mergeCell ref="T1433:T1436"/>
    <mergeCell ref="V1423:V1426"/>
    <mergeCell ref="W1423:W1426"/>
    <mergeCell ref="T1445:T1448"/>
    <mergeCell ref="AD1443:AG1454"/>
    <mergeCell ref="AH1431:AH1434"/>
    <mergeCell ref="AH1435:AH1438"/>
    <mergeCell ref="P1437:P1438"/>
    <mergeCell ref="Q1437:Q1438"/>
    <mergeCell ref="V1399:W1406"/>
    <mergeCell ref="AC1413:AC1418"/>
    <mergeCell ref="V1415:V1418"/>
    <mergeCell ref="Z1449:Z1454"/>
    <mergeCell ref="H1431:H1442"/>
    <mergeCell ref="L1431:M1434"/>
    <mergeCell ref="S1427:S1430"/>
    <mergeCell ref="V1427:V1430"/>
    <mergeCell ref="W1427:W1430"/>
    <mergeCell ref="AH1423:AH1426"/>
    <mergeCell ref="P1425:P1426"/>
    <mergeCell ref="Q1425:Q1426"/>
    <mergeCell ref="R1425:R1426"/>
    <mergeCell ref="S1425:S1426"/>
    <mergeCell ref="P1427:P1430"/>
    <mergeCell ref="L1423:O1430"/>
    <mergeCell ref="H1419:H1430"/>
    <mergeCell ref="Y1425:Y1430"/>
    <mergeCell ref="Z1425:Z1430"/>
    <mergeCell ref="AC1425:AC1430"/>
    <mergeCell ref="Q1431:Q1432"/>
    <mergeCell ref="R1431:R1432"/>
    <mergeCell ref="S1431:S1432"/>
    <mergeCell ref="AD1419:AG1430"/>
    <mergeCell ref="T1425:T1427"/>
    <mergeCell ref="AC1419:AC1424"/>
    <mergeCell ref="Z1437:Z1442"/>
    <mergeCell ref="L1419:M1422"/>
    <mergeCell ref="N1419:N1422"/>
    <mergeCell ref="O1419:O1422"/>
    <mergeCell ref="P1419:P1420"/>
    <mergeCell ref="AH1427:AH1430"/>
    <mergeCell ref="W1419:W1422"/>
    <mergeCell ref="AH1419:AH1422"/>
    <mergeCell ref="P1421:P1424"/>
    <mergeCell ref="Q1421:Q1424"/>
    <mergeCell ref="R1421:R1424"/>
    <mergeCell ref="S1421:S1424"/>
    <mergeCell ref="T1421:T1424"/>
    <mergeCell ref="U1421:U1424"/>
    <mergeCell ref="Q1419:Q1420"/>
    <mergeCell ref="R1419:R1420"/>
    <mergeCell ref="S1419:S1420"/>
    <mergeCell ref="AA1407:AA1412"/>
    <mergeCell ref="AA1413:AA1418"/>
    <mergeCell ref="AC1407:AC1412"/>
    <mergeCell ref="AD1407:AG1418"/>
    <mergeCell ref="Z1413:Z1418"/>
    <mergeCell ref="Y1419:Y1424"/>
    <mergeCell ref="Z1419:Z1424"/>
    <mergeCell ref="AH1415:AH1418"/>
    <mergeCell ref="X1419:X1424"/>
    <mergeCell ref="T1419:T1420"/>
    <mergeCell ref="U1419:U1420"/>
    <mergeCell ref="V1419:V1422"/>
    <mergeCell ref="AF1396:AH1398"/>
    <mergeCell ref="AH1382:AH1385"/>
    <mergeCell ref="L1407:M1410"/>
    <mergeCell ref="N1407:N1410"/>
    <mergeCell ref="O1407:O1410"/>
    <mergeCell ref="P1407:P1408"/>
    <mergeCell ref="Q1407:Q1408"/>
    <mergeCell ref="E1404:G1406"/>
    <mergeCell ref="H1404:H1406"/>
    <mergeCell ref="AH1411:AH1414"/>
    <mergeCell ref="P1413:P1414"/>
    <mergeCell ref="Q1413:Q1414"/>
    <mergeCell ref="R1413:R1414"/>
    <mergeCell ref="S1413:S1414"/>
    <mergeCell ref="T1413:U1418"/>
    <mergeCell ref="P1415:P1418"/>
    <mergeCell ref="Q1415:Q1418"/>
    <mergeCell ref="R1415:R1418"/>
    <mergeCell ref="L1411:O1418"/>
    <mergeCell ref="V1411:V1414"/>
    <mergeCell ref="W1411:W1414"/>
    <mergeCell ref="S1415:S1418"/>
    <mergeCell ref="T1380:T1382"/>
    <mergeCell ref="V1407:V1410"/>
    <mergeCell ref="W1407:W1410"/>
    <mergeCell ref="L1399:O1406"/>
    <mergeCell ref="S1382:S1385"/>
    <mergeCell ref="U1383:U1385"/>
    <mergeCell ref="AH1399:AH1406"/>
    <mergeCell ref="W1415:W1418"/>
    <mergeCell ref="AH1407:AH1410"/>
    <mergeCell ref="P1409:P1412"/>
    <mergeCell ref="Y1374:Y1379"/>
    <mergeCell ref="Z1374:Z1379"/>
    <mergeCell ref="AC1374:AC1379"/>
    <mergeCell ref="AD1374:AG1385"/>
    <mergeCell ref="L1392:L1395"/>
    <mergeCell ref="M1392:P1395"/>
    <mergeCell ref="Q1392:Q1395"/>
    <mergeCell ref="T1392:V1395"/>
    <mergeCell ref="W1392:AC1395"/>
    <mergeCell ref="A1396:R1398"/>
    <mergeCell ref="S1396:Z1398"/>
    <mergeCell ref="AC1396:AE1398"/>
    <mergeCell ref="A1399:A1406"/>
    <mergeCell ref="E1399:H1403"/>
    <mergeCell ref="X1399:AC1406"/>
    <mergeCell ref="AD1399:AG1406"/>
    <mergeCell ref="A1374:A1385"/>
    <mergeCell ref="E1374:E1385"/>
    <mergeCell ref="F1374:F1385"/>
    <mergeCell ref="G1374:G1385"/>
    <mergeCell ref="W1374:W1377"/>
    <mergeCell ref="AF1386:AH1387"/>
    <mergeCell ref="L1387:L1390"/>
    <mergeCell ref="M1387:O1390"/>
    <mergeCell ref="V1387:V1390"/>
    <mergeCell ref="W1382:W1385"/>
    <mergeCell ref="AH1378:AH1381"/>
    <mergeCell ref="P1380:P1381"/>
    <mergeCell ref="Q1380:Q1381"/>
    <mergeCell ref="AG1388:AH1395"/>
    <mergeCell ref="AH1374:AH1377"/>
    <mergeCell ref="P1376:P1379"/>
    <mergeCell ref="AD1362:AG1373"/>
    <mergeCell ref="T1368:T1370"/>
    <mergeCell ref="U1371:U1373"/>
    <mergeCell ref="R1364:R1367"/>
    <mergeCell ref="S1364:S1367"/>
    <mergeCell ref="T1364:T1367"/>
    <mergeCell ref="Q1374:Q1375"/>
    <mergeCell ref="R1374:R1375"/>
    <mergeCell ref="S1374:S1375"/>
    <mergeCell ref="T1374:T1375"/>
    <mergeCell ref="U1374:U1375"/>
    <mergeCell ref="V1374:V1377"/>
    <mergeCell ref="L1374:M1377"/>
    <mergeCell ref="N1374:N1377"/>
    <mergeCell ref="O1374:O1377"/>
    <mergeCell ref="P1374:P1375"/>
    <mergeCell ref="X1380:X1385"/>
    <mergeCell ref="Y1380:Y1385"/>
    <mergeCell ref="Z1380:Z1385"/>
    <mergeCell ref="AC1380:AC1385"/>
    <mergeCell ref="T1376:T1379"/>
    <mergeCell ref="U1376:U1379"/>
    <mergeCell ref="R1380:R1381"/>
    <mergeCell ref="S1380:S1381"/>
    <mergeCell ref="P1382:P1385"/>
    <mergeCell ref="T1371:T1373"/>
    <mergeCell ref="V1382:V1385"/>
    <mergeCell ref="V1378:V1381"/>
    <mergeCell ref="W1378:W1381"/>
    <mergeCell ref="Q1382:Q1385"/>
    <mergeCell ref="R1382:R1385"/>
    <mergeCell ref="Q1376:Q1379"/>
    <mergeCell ref="AH1366:AH1369"/>
    <mergeCell ref="P1368:P1369"/>
    <mergeCell ref="Q1368:Q1369"/>
    <mergeCell ref="R1368:R1369"/>
    <mergeCell ref="S1368:S1369"/>
    <mergeCell ref="W1358:W1361"/>
    <mergeCell ref="U1359:U1361"/>
    <mergeCell ref="P1370:P1373"/>
    <mergeCell ref="Q1370:Q1373"/>
    <mergeCell ref="R1370:R1373"/>
    <mergeCell ref="V1366:V1369"/>
    <mergeCell ref="W1366:W1369"/>
    <mergeCell ref="S1370:S1373"/>
    <mergeCell ref="V1370:V1373"/>
    <mergeCell ref="W1370:W1373"/>
    <mergeCell ref="AH1362:AH1365"/>
    <mergeCell ref="P1364:P1367"/>
    <mergeCell ref="Q1364:Q1367"/>
    <mergeCell ref="P1362:P1363"/>
    <mergeCell ref="Q1362:Q1363"/>
    <mergeCell ref="AH1370:AH1373"/>
    <mergeCell ref="X1368:X1373"/>
    <mergeCell ref="AD1350:AG1361"/>
    <mergeCell ref="U1350:U1351"/>
    <mergeCell ref="V1350:V1353"/>
    <mergeCell ref="AH1350:AH1353"/>
    <mergeCell ref="P1350:P1351"/>
    <mergeCell ref="Q1350:Q1351"/>
    <mergeCell ref="S1352:S1355"/>
    <mergeCell ref="T1359:T1361"/>
    <mergeCell ref="AB1350:AB1355"/>
    <mergeCell ref="AB1362:AB1367"/>
    <mergeCell ref="L1342:O1349"/>
    <mergeCell ref="V1342:V1345"/>
    <mergeCell ref="U1364:U1367"/>
    <mergeCell ref="R1362:R1363"/>
    <mergeCell ref="S1362:S1363"/>
    <mergeCell ref="T1362:T1363"/>
    <mergeCell ref="U1362:U1363"/>
    <mergeCell ref="V1362:V1365"/>
    <mergeCell ref="W1362:W1365"/>
    <mergeCell ref="X1356:X1361"/>
    <mergeCell ref="Y1356:Y1361"/>
    <mergeCell ref="Z1356:Z1361"/>
    <mergeCell ref="AC1356:AC1361"/>
    <mergeCell ref="AC1362:AC1367"/>
    <mergeCell ref="X1350:X1355"/>
    <mergeCell ref="Y1350:Y1355"/>
    <mergeCell ref="Z1350:Z1355"/>
    <mergeCell ref="AC1350:AC1355"/>
    <mergeCell ref="P1340:P1343"/>
    <mergeCell ref="Q1340:Q1343"/>
    <mergeCell ref="R1340:R1343"/>
    <mergeCell ref="S1340:S1343"/>
    <mergeCell ref="T1340:T1343"/>
    <mergeCell ref="U1340:U1343"/>
    <mergeCell ref="V1338:V1341"/>
    <mergeCell ref="W1338:W1341"/>
    <mergeCell ref="W1354:W1357"/>
    <mergeCell ref="T1347:T1349"/>
    <mergeCell ref="L1366:O1373"/>
    <mergeCell ref="L1362:M1365"/>
    <mergeCell ref="N1362:N1365"/>
    <mergeCell ref="O1362:O1365"/>
    <mergeCell ref="AH1358:AH1361"/>
    <mergeCell ref="AH1354:AH1357"/>
    <mergeCell ref="P1356:P1357"/>
    <mergeCell ref="Q1356:Q1357"/>
    <mergeCell ref="R1356:R1357"/>
    <mergeCell ref="S1356:S1357"/>
    <mergeCell ref="P1358:P1361"/>
    <mergeCell ref="Q1358:Q1361"/>
    <mergeCell ref="R1358:R1361"/>
    <mergeCell ref="T1352:T1355"/>
    <mergeCell ref="U1352:U1355"/>
    <mergeCell ref="V1354:V1357"/>
    <mergeCell ref="S1358:S1361"/>
    <mergeCell ref="V1358:V1361"/>
    <mergeCell ref="AH1346:AH1349"/>
    <mergeCell ref="X1332:X1337"/>
    <mergeCell ref="Y1332:Y1337"/>
    <mergeCell ref="P1344:P1345"/>
    <mergeCell ref="P1346:P1349"/>
    <mergeCell ref="Q1346:Q1349"/>
    <mergeCell ref="R1346:R1349"/>
    <mergeCell ref="S1346:S1349"/>
    <mergeCell ref="P1338:P1339"/>
    <mergeCell ref="Q1338:Q1339"/>
    <mergeCell ref="R1338:R1339"/>
    <mergeCell ref="S1338:S1339"/>
    <mergeCell ref="U1335:U1337"/>
    <mergeCell ref="AD1326:AG1337"/>
    <mergeCell ref="R1344:R1345"/>
    <mergeCell ref="AA1326:AA1331"/>
    <mergeCell ref="R1350:R1351"/>
    <mergeCell ref="S1350:S1351"/>
    <mergeCell ref="AH1322:AH1325"/>
    <mergeCell ref="T1320:U1325"/>
    <mergeCell ref="AH1318:AH1321"/>
    <mergeCell ref="AB1326:AB1331"/>
    <mergeCell ref="T1344:T1346"/>
    <mergeCell ref="U1347:U1349"/>
    <mergeCell ref="T1338:T1339"/>
    <mergeCell ref="U1338:U1339"/>
    <mergeCell ref="Y1344:Y1349"/>
    <mergeCell ref="Z1344:Z1349"/>
    <mergeCell ref="T1356:T1358"/>
    <mergeCell ref="P1352:P1355"/>
    <mergeCell ref="Q1352:Q1355"/>
    <mergeCell ref="R1352:R1355"/>
    <mergeCell ref="W1350:W1353"/>
    <mergeCell ref="R1328:R1331"/>
    <mergeCell ref="S1328:S1331"/>
    <mergeCell ref="T1328:T1331"/>
    <mergeCell ref="W1342:W1345"/>
    <mergeCell ref="V1346:V1349"/>
    <mergeCell ref="W1346:W1349"/>
    <mergeCell ref="T1332:T1334"/>
    <mergeCell ref="W1326:W1329"/>
    <mergeCell ref="T1335:T1337"/>
    <mergeCell ref="V1326:V1329"/>
    <mergeCell ref="Y1338:Y1343"/>
    <mergeCell ref="Z1332:Z1337"/>
    <mergeCell ref="P1322:P1325"/>
    <mergeCell ref="Q1322:Q1325"/>
    <mergeCell ref="R1322:R1325"/>
    <mergeCell ref="AB1356:AB1361"/>
    <mergeCell ref="AH1326:AH1329"/>
    <mergeCell ref="L1326:M1329"/>
    <mergeCell ref="N1326:N1329"/>
    <mergeCell ref="O1326:O1329"/>
    <mergeCell ref="P1326:P1327"/>
    <mergeCell ref="AH1334:AH1337"/>
    <mergeCell ref="A1338:A1349"/>
    <mergeCell ref="E1338:E1349"/>
    <mergeCell ref="F1338:F1349"/>
    <mergeCell ref="G1338:G1349"/>
    <mergeCell ref="H1338:H1349"/>
    <mergeCell ref="L1338:M1341"/>
    <mergeCell ref="S1334:S1337"/>
    <mergeCell ref="V1334:V1337"/>
    <mergeCell ref="W1334:W1337"/>
    <mergeCell ref="AH1330:AH1333"/>
    <mergeCell ref="P1332:P1333"/>
    <mergeCell ref="Q1332:Q1333"/>
    <mergeCell ref="R1332:R1333"/>
    <mergeCell ref="S1332:S1333"/>
    <mergeCell ref="P1334:P1337"/>
    <mergeCell ref="L1330:O1337"/>
    <mergeCell ref="Z1338:Z1343"/>
    <mergeCell ref="AC1338:AC1343"/>
    <mergeCell ref="AD1338:AG1349"/>
    <mergeCell ref="X1344:X1349"/>
    <mergeCell ref="AC1332:AC1337"/>
    <mergeCell ref="AH1342:AH1345"/>
    <mergeCell ref="X1338:X1343"/>
    <mergeCell ref="V1330:V1333"/>
    <mergeCell ref="W1330:W1333"/>
    <mergeCell ref="AH1338:AH1341"/>
    <mergeCell ref="AB1332:AB1337"/>
    <mergeCell ref="L1318:O1325"/>
    <mergeCell ref="V1318:V1321"/>
    <mergeCell ref="W1318:W1321"/>
    <mergeCell ref="S1322:S1325"/>
    <mergeCell ref="A1314:A1325"/>
    <mergeCell ref="E1314:E1325"/>
    <mergeCell ref="F1314:F1325"/>
    <mergeCell ref="G1314:G1325"/>
    <mergeCell ref="H1314:H1325"/>
    <mergeCell ref="V1322:V1325"/>
    <mergeCell ref="W1322:W1325"/>
    <mergeCell ref="V1306:W1313"/>
    <mergeCell ref="P1316:P1319"/>
    <mergeCell ref="Q1316:Q1319"/>
    <mergeCell ref="B1314:B1325"/>
    <mergeCell ref="C1314:C1325"/>
    <mergeCell ref="P1306:U1313"/>
    <mergeCell ref="E1311:G1313"/>
    <mergeCell ref="H1311:H1313"/>
    <mergeCell ref="P1320:P1321"/>
    <mergeCell ref="Q1320:Q1321"/>
    <mergeCell ref="I1314:I1325"/>
    <mergeCell ref="D1314:D1325"/>
    <mergeCell ref="R1320:R1321"/>
    <mergeCell ref="S1320:S1321"/>
    <mergeCell ref="J1314:J1325"/>
    <mergeCell ref="K1314:K1325"/>
    <mergeCell ref="L1299:L1302"/>
    <mergeCell ref="M1299:P1302"/>
    <mergeCell ref="Q1299:Q1302"/>
    <mergeCell ref="T1299:V1302"/>
    <mergeCell ref="W1299:AC1302"/>
    <mergeCell ref="A1303:R1305"/>
    <mergeCell ref="S1303:Z1305"/>
    <mergeCell ref="AC1303:AE1305"/>
    <mergeCell ref="R1316:R1319"/>
    <mergeCell ref="S1316:S1319"/>
    <mergeCell ref="T1316:T1319"/>
    <mergeCell ref="U1316:U1319"/>
    <mergeCell ref="R1314:R1315"/>
    <mergeCell ref="S1314:S1315"/>
    <mergeCell ref="T1314:T1315"/>
    <mergeCell ref="U1314:U1315"/>
    <mergeCell ref="V1314:V1317"/>
    <mergeCell ref="W1314:W1317"/>
    <mergeCell ref="L1314:M1317"/>
    <mergeCell ref="N1314:N1317"/>
    <mergeCell ref="O1314:O1317"/>
    <mergeCell ref="P1314:P1315"/>
    <mergeCell ref="Q1314:Q1315"/>
    <mergeCell ref="A1306:A1313"/>
    <mergeCell ref="E1306:H1310"/>
    <mergeCell ref="B1306:D1313"/>
    <mergeCell ref="AD1306:AG1313"/>
    <mergeCell ref="X1314:X1319"/>
    <mergeCell ref="Y1314:Y1319"/>
    <mergeCell ref="Z1314:Z1319"/>
    <mergeCell ref="AC1314:AC1319"/>
    <mergeCell ref="AD1314:AG1325"/>
    <mergeCell ref="T1283:T1286"/>
    <mergeCell ref="U1283:U1286"/>
    <mergeCell ref="Q1281:Q1282"/>
    <mergeCell ref="R1281:R1282"/>
    <mergeCell ref="S1281:S1282"/>
    <mergeCell ref="T1281:T1282"/>
    <mergeCell ref="U1281:U1282"/>
    <mergeCell ref="V1281:V1284"/>
    <mergeCell ref="L1281:M1284"/>
    <mergeCell ref="N1281:N1284"/>
    <mergeCell ref="X1281:X1286"/>
    <mergeCell ref="Y1281:Y1286"/>
    <mergeCell ref="Z1281:Z1286"/>
    <mergeCell ref="AC1281:AC1286"/>
    <mergeCell ref="AD1281:AG1292"/>
    <mergeCell ref="AB1281:AB1286"/>
    <mergeCell ref="Q1287:Q1288"/>
    <mergeCell ref="R1287:R1288"/>
    <mergeCell ref="O1281:O1284"/>
    <mergeCell ref="P1281:P1282"/>
    <mergeCell ref="AH1289:AH1292"/>
    <mergeCell ref="X1287:X1292"/>
    <mergeCell ref="Y1287:Y1292"/>
    <mergeCell ref="Z1287:Z1292"/>
    <mergeCell ref="AC1287:AC1292"/>
    <mergeCell ref="T1290:T1292"/>
    <mergeCell ref="S1277:S1280"/>
    <mergeCell ref="V1277:V1280"/>
    <mergeCell ref="W1277:W1280"/>
    <mergeCell ref="AH1269:AH1272"/>
    <mergeCell ref="P1271:P1274"/>
    <mergeCell ref="Q1271:Q1274"/>
    <mergeCell ref="R1271:R1274"/>
    <mergeCell ref="S1271:S1274"/>
    <mergeCell ref="T1271:T1274"/>
    <mergeCell ref="U1271:U1274"/>
    <mergeCell ref="L1285:O1292"/>
    <mergeCell ref="V1285:V1288"/>
    <mergeCell ref="W1285:W1288"/>
    <mergeCell ref="Q1289:Q1292"/>
    <mergeCell ref="R1289:R1292"/>
    <mergeCell ref="T1287:T1289"/>
    <mergeCell ref="U1290:U1292"/>
    <mergeCell ref="AA1287:AA1292"/>
    <mergeCell ref="AA1281:AA1286"/>
    <mergeCell ref="AH1281:AH1284"/>
    <mergeCell ref="P1283:P1286"/>
    <mergeCell ref="Q1283:Q1286"/>
    <mergeCell ref="R1283:R1286"/>
    <mergeCell ref="S1283:S1286"/>
    <mergeCell ref="W1265:W1268"/>
    <mergeCell ref="C1257:C1268"/>
    <mergeCell ref="D1257:D1268"/>
    <mergeCell ref="V1257:V1260"/>
    <mergeCell ref="W1257:W1260"/>
    <mergeCell ref="O1257:O1260"/>
    <mergeCell ref="AD1269:AG1280"/>
    <mergeCell ref="Z1275:Z1280"/>
    <mergeCell ref="AC1275:AC1280"/>
    <mergeCell ref="AA1275:AA1280"/>
    <mergeCell ref="AB1275:AB1280"/>
    <mergeCell ref="P1275:P1276"/>
    <mergeCell ref="Q1275:Q1276"/>
    <mergeCell ref="R1275:R1276"/>
    <mergeCell ref="S1275:S1276"/>
    <mergeCell ref="P1277:P1280"/>
    <mergeCell ref="Q1277:Q1280"/>
    <mergeCell ref="R1277:R1280"/>
    <mergeCell ref="Y1269:Y1274"/>
    <mergeCell ref="Z1269:Z1274"/>
    <mergeCell ref="E1269:E1280"/>
    <mergeCell ref="F1269:F1280"/>
    <mergeCell ref="G1269:G1280"/>
    <mergeCell ref="H1269:H1280"/>
    <mergeCell ref="B1245:B1256"/>
    <mergeCell ref="C1245:C1256"/>
    <mergeCell ref="D1245:D1256"/>
    <mergeCell ref="W1261:W1264"/>
    <mergeCell ref="X1263:X1268"/>
    <mergeCell ref="Y1263:Y1268"/>
    <mergeCell ref="V1269:V1272"/>
    <mergeCell ref="W1269:W1272"/>
    <mergeCell ref="T1275:T1277"/>
    <mergeCell ref="U1278:U1280"/>
    <mergeCell ref="T1278:T1280"/>
    <mergeCell ref="X1275:X1280"/>
    <mergeCell ref="Y1275:Y1280"/>
    <mergeCell ref="AB1287:AB1292"/>
    <mergeCell ref="V1289:V1292"/>
    <mergeCell ref="W1289:W1292"/>
    <mergeCell ref="AH1285:AH1288"/>
    <mergeCell ref="P1287:P1288"/>
    <mergeCell ref="B1257:B1268"/>
    <mergeCell ref="L1269:M1272"/>
    <mergeCell ref="N1269:N1272"/>
    <mergeCell ref="O1269:O1272"/>
    <mergeCell ref="P1269:P1270"/>
    <mergeCell ref="Q1269:Q1270"/>
    <mergeCell ref="X1269:X1274"/>
    <mergeCell ref="R1257:R1258"/>
    <mergeCell ref="S1257:S1258"/>
    <mergeCell ref="T1257:T1258"/>
    <mergeCell ref="P1259:P1262"/>
    <mergeCell ref="Q1259:Q1262"/>
    <mergeCell ref="R1259:R1262"/>
    <mergeCell ref="S1259:S1262"/>
    <mergeCell ref="R1233:R1234"/>
    <mergeCell ref="S1233:S1234"/>
    <mergeCell ref="V1241:V1244"/>
    <mergeCell ref="W1241:W1244"/>
    <mergeCell ref="P1257:P1258"/>
    <mergeCell ref="Q1257:Q1258"/>
    <mergeCell ref="S1263:S1264"/>
    <mergeCell ref="P1265:P1268"/>
    <mergeCell ref="A1245:A1256"/>
    <mergeCell ref="X1245:X1250"/>
    <mergeCell ref="AH1265:AH1268"/>
    <mergeCell ref="AB1245:AB1250"/>
    <mergeCell ref="AB1251:AB1256"/>
    <mergeCell ref="AB1257:AB1262"/>
    <mergeCell ref="AB1263:AB1268"/>
    <mergeCell ref="L1257:M1260"/>
    <mergeCell ref="N1257:N1260"/>
    <mergeCell ref="AH1249:AH1252"/>
    <mergeCell ref="P1251:P1252"/>
    <mergeCell ref="Q1251:Q1252"/>
    <mergeCell ref="Q1265:Q1268"/>
    <mergeCell ref="R1265:R1268"/>
    <mergeCell ref="T1259:T1262"/>
    <mergeCell ref="U1259:U1262"/>
    <mergeCell ref="V1261:V1264"/>
    <mergeCell ref="S1265:S1268"/>
    <mergeCell ref="V1265:V1268"/>
    <mergeCell ref="X1257:X1262"/>
    <mergeCell ref="Y1257:Y1262"/>
    <mergeCell ref="I1257:I1268"/>
    <mergeCell ref="J1257:J1268"/>
    <mergeCell ref="K1257:K1268"/>
    <mergeCell ref="AD1257:AG1268"/>
    <mergeCell ref="Z1263:Z1268"/>
    <mergeCell ref="AC1263:AC1268"/>
    <mergeCell ref="S1239:S1240"/>
    <mergeCell ref="P1241:P1244"/>
    <mergeCell ref="P1253:P1256"/>
    <mergeCell ref="Q1253:Q1256"/>
    <mergeCell ref="R1253:R1256"/>
    <mergeCell ref="S1253:S1256"/>
    <mergeCell ref="L1245:M1248"/>
    <mergeCell ref="Q1245:Q1246"/>
    <mergeCell ref="R1245:R1246"/>
    <mergeCell ref="S1245:S1246"/>
    <mergeCell ref="AD1245:AG1256"/>
    <mergeCell ref="A1221:A1232"/>
    <mergeCell ref="E1221:E1232"/>
    <mergeCell ref="F1221:F1232"/>
    <mergeCell ref="G1221:G1232"/>
    <mergeCell ref="H1221:H1232"/>
    <mergeCell ref="A1233:A1244"/>
    <mergeCell ref="E1233:E1244"/>
    <mergeCell ref="F1233:F1244"/>
    <mergeCell ref="G1233:G1244"/>
    <mergeCell ref="Z1257:Z1262"/>
    <mergeCell ref="AC1257:AC1262"/>
    <mergeCell ref="R1251:R1252"/>
    <mergeCell ref="S1251:S1252"/>
    <mergeCell ref="L1249:O1256"/>
    <mergeCell ref="V1249:V1252"/>
    <mergeCell ref="W1249:W1252"/>
    <mergeCell ref="V1253:V1256"/>
    <mergeCell ref="W1253:W1256"/>
    <mergeCell ref="A1210:R1212"/>
    <mergeCell ref="AH1241:AH1244"/>
    <mergeCell ref="X1233:X1238"/>
    <mergeCell ref="Y1233:Y1238"/>
    <mergeCell ref="Z1233:Z1238"/>
    <mergeCell ref="AC1233:AC1238"/>
    <mergeCell ref="AD1233:AG1244"/>
    <mergeCell ref="T1239:T1241"/>
    <mergeCell ref="U1242:U1244"/>
    <mergeCell ref="L1233:M1236"/>
    <mergeCell ref="N1233:N1236"/>
    <mergeCell ref="O1233:O1236"/>
    <mergeCell ref="L1237:O1244"/>
    <mergeCell ref="V1237:V1240"/>
    <mergeCell ref="P1247:P1250"/>
    <mergeCell ref="Q1247:Q1250"/>
    <mergeCell ref="R1247:R1250"/>
    <mergeCell ref="S1247:S1250"/>
    <mergeCell ref="T1247:T1250"/>
    <mergeCell ref="U1247:U1250"/>
    <mergeCell ref="T1245:T1246"/>
    <mergeCell ref="U1245:U1246"/>
    <mergeCell ref="V1245:V1248"/>
    <mergeCell ref="W1245:W1248"/>
    <mergeCell ref="O1245:O1248"/>
    <mergeCell ref="P1245:P1246"/>
    <mergeCell ref="R1235:R1238"/>
    <mergeCell ref="V1233:V1236"/>
    <mergeCell ref="W1237:W1240"/>
    <mergeCell ref="P1233:P1234"/>
    <mergeCell ref="Q1235:Q1238"/>
    <mergeCell ref="Q1233:Q1234"/>
    <mergeCell ref="R1194:R1195"/>
    <mergeCell ref="S1194:S1195"/>
    <mergeCell ref="V1192:V1195"/>
    <mergeCell ref="W1192:W1195"/>
    <mergeCell ref="X1194:X1199"/>
    <mergeCell ref="P1221:P1222"/>
    <mergeCell ref="Q1221:Q1222"/>
    <mergeCell ref="AH1225:AH1228"/>
    <mergeCell ref="P1227:P1228"/>
    <mergeCell ref="L1225:O1232"/>
    <mergeCell ref="V1225:V1228"/>
    <mergeCell ref="W1225:W1228"/>
    <mergeCell ref="S1229:S1232"/>
    <mergeCell ref="V1229:V1232"/>
    <mergeCell ref="W1229:W1232"/>
    <mergeCell ref="Q1241:Q1244"/>
    <mergeCell ref="R1241:R1244"/>
    <mergeCell ref="W1233:W1236"/>
    <mergeCell ref="AH1233:AH1236"/>
    <mergeCell ref="P1235:P1238"/>
    <mergeCell ref="S1235:S1238"/>
    <mergeCell ref="T1235:T1238"/>
    <mergeCell ref="U1235:U1238"/>
    <mergeCell ref="S1227:S1228"/>
    <mergeCell ref="L1213:O1220"/>
    <mergeCell ref="P1213:U1220"/>
    <mergeCell ref="V1213:W1220"/>
    <mergeCell ref="AH1213:AH1220"/>
    <mergeCell ref="L1206:L1209"/>
    <mergeCell ref="M1206:P1209"/>
    <mergeCell ref="Q1206:Q1209"/>
    <mergeCell ref="T1206:V1209"/>
    <mergeCell ref="R1190:R1193"/>
    <mergeCell ref="S1190:S1193"/>
    <mergeCell ref="AC1210:AE1212"/>
    <mergeCell ref="AH1221:AH1224"/>
    <mergeCell ref="P1223:P1226"/>
    <mergeCell ref="Q1223:Q1226"/>
    <mergeCell ref="R1223:R1226"/>
    <mergeCell ref="S1223:S1226"/>
    <mergeCell ref="T1223:T1226"/>
    <mergeCell ref="U1223:U1226"/>
    <mergeCell ref="R1221:R1222"/>
    <mergeCell ref="S1221:S1222"/>
    <mergeCell ref="L1221:M1224"/>
    <mergeCell ref="N1221:N1224"/>
    <mergeCell ref="O1221:O1224"/>
    <mergeCell ref="N1188:N1191"/>
    <mergeCell ref="O1188:O1191"/>
    <mergeCell ref="P1188:P1189"/>
    <mergeCell ref="AH1196:AH1199"/>
    <mergeCell ref="AF1200:AH1201"/>
    <mergeCell ref="L1201:L1204"/>
    <mergeCell ref="M1201:O1204"/>
    <mergeCell ref="P1201:U1204"/>
    <mergeCell ref="V1201:V1204"/>
    <mergeCell ref="W1201:AE1204"/>
    <mergeCell ref="AG1202:AH1209"/>
    <mergeCell ref="S1196:S1199"/>
    <mergeCell ref="V1196:V1199"/>
    <mergeCell ref="W1196:W1199"/>
    <mergeCell ref="AH1192:AH1195"/>
    <mergeCell ref="P1194:P1195"/>
    <mergeCell ref="Q1194:Q1195"/>
    <mergeCell ref="P1176:P1177"/>
    <mergeCell ref="Q1176:Q1177"/>
    <mergeCell ref="P1196:P1199"/>
    <mergeCell ref="L1192:O1199"/>
    <mergeCell ref="Q1196:Q1199"/>
    <mergeCell ref="R1196:R1199"/>
    <mergeCell ref="X1188:X1193"/>
    <mergeCell ref="Y1188:Y1193"/>
    <mergeCell ref="Z1188:Z1193"/>
    <mergeCell ref="AA1188:AA1193"/>
    <mergeCell ref="AB1194:AB1199"/>
    <mergeCell ref="AB1188:AB1193"/>
    <mergeCell ref="AC1194:AC1199"/>
    <mergeCell ref="AC1188:AC1193"/>
    <mergeCell ref="W1188:W1191"/>
    <mergeCell ref="P1182:P1183"/>
    <mergeCell ref="Q1182:Q1183"/>
    <mergeCell ref="R1182:R1183"/>
    <mergeCell ref="S1182:S1183"/>
    <mergeCell ref="P1184:P1187"/>
    <mergeCell ref="Q1184:Q1187"/>
    <mergeCell ref="R1184:R1187"/>
    <mergeCell ref="L1180:O1187"/>
    <mergeCell ref="V1180:V1183"/>
    <mergeCell ref="W1180:W1183"/>
    <mergeCell ref="S1184:S1187"/>
    <mergeCell ref="R1178:R1181"/>
    <mergeCell ref="S1178:S1181"/>
    <mergeCell ref="T1178:T1181"/>
    <mergeCell ref="U1178:U1181"/>
    <mergeCell ref="P1190:P1193"/>
    <mergeCell ref="Q1190:Q1193"/>
    <mergeCell ref="R1172:R1175"/>
    <mergeCell ref="V1168:V1171"/>
    <mergeCell ref="S1172:S1175"/>
    <mergeCell ref="V1172:V1175"/>
    <mergeCell ref="U1164:U1165"/>
    <mergeCell ref="V1164:V1167"/>
    <mergeCell ref="W1164:W1167"/>
    <mergeCell ref="U1173:U1175"/>
    <mergeCell ref="T1173:T1175"/>
    <mergeCell ref="X1170:X1175"/>
    <mergeCell ref="Q1188:Q1189"/>
    <mergeCell ref="R1188:R1189"/>
    <mergeCell ref="S1188:S1189"/>
    <mergeCell ref="T1188:T1189"/>
    <mergeCell ref="U1188:U1189"/>
    <mergeCell ref="V1188:V1191"/>
    <mergeCell ref="L1176:M1179"/>
    <mergeCell ref="N1176:N1179"/>
    <mergeCell ref="O1176:O1179"/>
    <mergeCell ref="P1178:P1181"/>
    <mergeCell ref="L1188:M1191"/>
    <mergeCell ref="O1164:O1167"/>
    <mergeCell ref="P1164:P1165"/>
    <mergeCell ref="Q1164:Q1165"/>
    <mergeCell ref="R1164:R1165"/>
    <mergeCell ref="S1164:S1165"/>
    <mergeCell ref="T1164:T1165"/>
    <mergeCell ref="P1166:P1169"/>
    <mergeCell ref="Q1166:Q1169"/>
    <mergeCell ref="R1166:R1169"/>
    <mergeCell ref="S1166:S1169"/>
    <mergeCell ref="Q1178:Q1181"/>
    <mergeCell ref="AH1184:AH1187"/>
    <mergeCell ref="W1184:W1187"/>
    <mergeCell ref="AD1164:AG1175"/>
    <mergeCell ref="AC1176:AC1181"/>
    <mergeCell ref="AD1176:AG1187"/>
    <mergeCell ref="R1176:R1177"/>
    <mergeCell ref="S1176:S1177"/>
    <mergeCell ref="T1176:T1177"/>
    <mergeCell ref="U1176:U1177"/>
    <mergeCell ref="V1176:V1179"/>
    <mergeCell ref="W1176:W1179"/>
    <mergeCell ref="X1176:X1181"/>
    <mergeCell ref="Y1176:Y1181"/>
    <mergeCell ref="Z1176:Z1181"/>
    <mergeCell ref="AB1170:AB1175"/>
    <mergeCell ref="AB1176:AB1181"/>
    <mergeCell ref="AB1182:AB1187"/>
    <mergeCell ref="AA1182:AA1187"/>
    <mergeCell ref="T1170:T1172"/>
    <mergeCell ref="AH1180:AH1183"/>
    <mergeCell ref="X1182:X1187"/>
    <mergeCell ref="Y1182:Y1187"/>
    <mergeCell ref="V1184:V1187"/>
    <mergeCell ref="T1182:T1184"/>
    <mergeCell ref="W1168:W1171"/>
    <mergeCell ref="Z1182:Z1187"/>
    <mergeCell ref="AC1182:AC1187"/>
    <mergeCell ref="AH1172:AH1175"/>
    <mergeCell ref="AH1168:AH1171"/>
    <mergeCell ref="R1170:R1171"/>
    <mergeCell ref="X1164:X1169"/>
    <mergeCell ref="Y1164:Y1169"/>
    <mergeCell ref="A1164:A1175"/>
    <mergeCell ref="E1164:E1175"/>
    <mergeCell ref="F1164:F1175"/>
    <mergeCell ref="G1164:G1175"/>
    <mergeCell ref="H1164:H1175"/>
    <mergeCell ref="L1164:M1167"/>
    <mergeCell ref="N1164:N1167"/>
    <mergeCell ref="AH1156:AH1159"/>
    <mergeCell ref="P1158:P1159"/>
    <mergeCell ref="Q1158:Q1159"/>
    <mergeCell ref="R1158:R1159"/>
    <mergeCell ref="S1158:S1159"/>
    <mergeCell ref="P1160:P1163"/>
    <mergeCell ref="Q1160:Q1163"/>
    <mergeCell ref="R1160:R1163"/>
    <mergeCell ref="S1160:S1163"/>
    <mergeCell ref="L1156:O1163"/>
    <mergeCell ref="V1156:V1159"/>
    <mergeCell ref="W1156:W1159"/>
    <mergeCell ref="V1160:V1163"/>
    <mergeCell ref="W1160:W1163"/>
    <mergeCell ref="L1168:O1175"/>
    <mergeCell ref="A1152:A1163"/>
    <mergeCell ref="E1152:E1163"/>
    <mergeCell ref="F1152:F1163"/>
    <mergeCell ref="L1152:M1155"/>
    <mergeCell ref="AH1160:AH1163"/>
    <mergeCell ref="S1170:S1171"/>
    <mergeCell ref="P1172:P1175"/>
    <mergeCell ref="Q1172:Q1175"/>
    <mergeCell ref="P1170:P1171"/>
    <mergeCell ref="Q1170:Q1171"/>
    <mergeCell ref="V1144:V1147"/>
    <mergeCell ref="AH1152:AH1155"/>
    <mergeCell ref="P1154:P1157"/>
    <mergeCell ref="Q1154:Q1157"/>
    <mergeCell ref="R1154:R1157"/>
    <mergeCell ref="S1154:S1157"/>
    <mergeCell ref="T1154:T1157"/>
    <mergeCell ref="U1154:U1157"/>
    <mergeCell ref="T1152:T1153"/>
    <mergeCell ref="U1152:U1153"/>
    <mergeCell ref="V1152:V1155"/>
    <mergeCell ref="W1152:W1155"/>
    <mergeCell ref="N1152:N1155"/>
    <mergeCell ref="O1152:O1155"/>
    <mergeCell ref="P1152:P1153"/>
    <mergeCell ref="AB1146:AB1151"/>
    <mergeCell ref="AB1152:AB1157"/>
    <mergeCell ref="Q1152:Q1153"/>
    <mergeCell ref="R1152:R1153"/>
    <mergeCell ref="S1152:S1153"/>
    <mergeCell ref="X1146:X1151"/>
    <mergeCell ref="Y1146:Y1151"/>
    <mergeCell ref="X1152:X1157"/>
    <mergeCell ref="Y1152:Y1157"/>
    <mergeCell ref="Z1152:Z1157"/>
    <mergeCell ref="AC1152:AC1157"/>
    <mergeCell ref="AD1152:AG1163"/>
    <mergeCell ref="T1158:T1160"/>
    <mergeCell ref="U1161:U1163"/>
    <mergeCell ref="AA1140:AA1145"/>
    <mergeCell ref="AA1146:AA1151"/>
    <mergeCell ref="AA1152:AA1157"/>
    <mergeCell ref="A1140:A1151"/>
    <mergeCell ref="E1140:E1151"/>
    <mergeCell ref="F1140:F1151"/>
    <mergeCell ref="G1140:G1151"/>
    <mergeCell ref="AH1132:AH1135"/>
    <mergeCell ref="P1134:P1135"/>
    <mergeCell ref="Q1134:Q1135"/>
    <mergeCell ref="R1134:R1135"/>
    <mergeCell ref="S1134:S1135"/>
    <mergeCell ref="T1134:U1139"/>
    <mergeCell ref="P1136:P1139"/>
    <mergeCell ref="Q1136:Q1139"/>
    <mergeCell ref="R1136:R1139"/>
    <mergeCell ref="L1132:O1139"/>
    <mergeCell ref="V1132:V1135"/>
    <mergeCell ref="W1132:W1135"/>
    <mergeCell ref="S1136:S1139"/>
    <mergeCell ref="V1136:V1139"/>
    <mergeCell ref="W1136:W1139"/>
    <mergeCell ref="W1144:W1147"/>
    <mergeCell ref="Q1148:Q1151"/>
    <mergeCell ref="R1148:R1151"/>
    <mergeCell ref="W1140:W1143"/>
    <mergeCell ref="AH1140:AH1143"/>
    <mergeCell ref="A1128:A1139"/>
    <mergeCell ref="E1128:E1139"/>
    <mergeCell ref="F1128:F1139"/>
    <mergeCell ref="AH1148:AH1151"/>
    <mergeCell ref="B1128:B1139"/>
    <mergeCell ref="C1128:C1139"/>
    <mergeCell ref="L1140:M1143"/>
    <mergeCell ref="N1140:N1143"/>
    <mergeCell ref="O1140:O1143"/>
    <mergeCell ref="P1140:P1141"/>
    <mergeCell ref="P1142:P1145"/>
    <mergeCell ref="Q1142:Q1145"/>
    <mergeCell ref="R1142:R1145"/>
    <mergeCell ref="S1142:S1145"/>
    <mergeCell ref="T1142:T1145"/>
    <mergeCell ref="U1142:U1145"/>
    <mergeCell ref="Q1140:Q1141"/>
    <mergeCell ref="R1140:R1141"/>
    <mergeCell ref="S1140:S1141"/>
    <mergeCell ref="T1140:T1141"/>
    <mergeCell ref="U1140:U1141"/>
    <mergeCell ref="V1140:V1143"/>
    <mergeCell ref="AH1136:AH1139"/>
    <mergeCell ref="AB1140:AB1145"/>
    <mergeCell ref="X1140:X1145"/>
    <mergeCell ref="Y1140:Y1145"/>
    <mergeCell ref="Z1140:Z1145"/>
    <mergeCell ref="AC1140:AC1145"/>
    <mergeCell ref="AD1140:AG1151"/>
    <mergeCell ref="T1146:T1148"/>
    <mergeCell ref="U1149:U1151"/>
    <mergeCell ref="S1148:S1151"/>
    <mergeCell ref="V1148:V1151"/>
    <mergeCell ref="W1148:W1151"/>
    <mergeCell ref="AH1144:AH1147"/>
    <mergeCell ref="P1146:P1147"/>
    <mergeCell ref="Q1146:Q1147"/>
    <mergeCell ref="R1146:R1147"/>
    <mergeCell ref="P1148:P1151"/>
    <mergeCell ref="L1144:O1151"/>
    <mergeCell ref="L1120:O1127"/>
    <mergeCell ref="P1120:U1127"/>
    <mergeCell ref="V1120:W1127"/>
    <mergeCell ref="AH1120:AH1127"/>
    <mergeCell ref="L1113:L1116"/>
    <mergeCell ref="M1113:P1116"/>
    <mergeCell ref="Q1113:Q1116"/>
    <mergeCell ref="T1113:V1116"/>
    <mergeCell ref="W1113:AC1116"/>
    <mergeCell ref="A1117:R1119"/>
    <mergeCell ref="S1117:Z1119"/>
    <mergeCell ref="AC1117:AE1119"/>
    <mergeCell ref="AH1128:AH1131"/>
    <mergeCell ref="P1130:P1133"/>
    <mergeCell ref="Q1130:Q1133"/>
    <mergeCell ref="R1130:R1133"/>
    <mergeCell ref="S1130:S1133"/>
    <mergeCell ref="T1130:T1133"/>
    <mergeCell ref="U1130:U1133"/>
    <mergeCell ref="R1128:R1129"/>
    <mergeCell ref="S1128:S1129"/>
    <mergeCell ref="V1128:V1131"/>
    <mergeCell ref="W1128:W1131"/>
    <mergeCell ref="L1128:M1131"/>
    <mergeCell ref="N1128:N1131"/>
    <mergeCell ref="O1128:O1131"/>
    <mergeCell ref="P1128:P1129"/>
    <mergeCell ref="Q1128:Q1129"/>
    <mergeCell ref="B1120:D1127"/>
    <mergeCell ref="D1128:D1139"/>
    <mergeCell ref="I1128:I1139"/>
    <mergeCell ref="J1128:J1139"/>
    <mergeCell ref="L1095:M1098"/>
    <mergeCell ref="N1095:N1098"/>
    <mergeCell ref="O1095:O1098"/>
    <mergeCell ref="P1095:P1096"/>
    <mergeCell ref="AH1103:AH1106"/>
    <mergeCell ref="AF1107:AH1108"/>
    <mergeCell ref="L1108:L1111"/>
    <mergeCell ref="M1108:O1111"/>
    <mergeCell ref="P1108:U1111"/>
    <mergeCell ref="V1108:V1111"/>
    <mergeCell ref="W1108:AE1111"/>
    <mergeCell ref="AG1109:AH1116"/>
    <mergeCell ref="S1103:S1106"/>
    <mergeCell ref="V1103:V1106"/>
    <mergeCell ref="W1103:W1106"/>
    <mergeCell ref="AH1099:AH1102"/>
    <mergeCell ref="P1101:P1102"/>
    <mergeCell ref="Q1101:Q1102"/>
    <mergeCell ref="R1101:R1102"/>
    <mergeCell ref="S1101:S1102"/>
    <mergeCell ref="P1103:P1106"/>
    <mergeCell ref="L1099:O1106"/>
    <mergeCell ref="Q1103:Q1106"/>
    <mergeCell ref="R1103:R1106"/>
    <mergeCell ref="T1104:T1106"/>
    <mergeCell ref="U1104:U1106"/>
    <mergeCell ref="AB1095:AB1100"/>
    <mergeCell ref="AB1101:AB1106"/>
    <mergeCell ref="AA1101:AA1106"/>
    <mergeCell ref="P1085:P1088"/>
    <mergeCell ref="Q1085:Q1088"/>
    <mergeCell ref="W1095:W1098"/>
    <mergeCell ref="AH1095:AH1098"/>
    <mergeCell ref="P1097:P1100"/>
    <mergeCell ref="Q1097:Q1100"/>
    <mergeCell ref="R1097:R1100"/>
    <mergeCell ref="S1097:S1100"/>
    <mergeCell ref="T1097:T1100"/>
    <mergeCell ref="U1097:U1100"/>
    <mergeCell ref="Q1095:Q1096"/>
    <mergeCell ref="R1095:R1096"/>
    <mergeCell ref="S1095:S1096"/>
    <mergeCell ref="T1095:T1096"/>
    <mergeCell ref="U1095:U1096"/>
    <mergeCell ref="V1095:V1098"/>
    <mergeCell ref="V1099:V1102"/>
    <mergeCell ref="W1099:W1102"/>
    <mergeCell ref="X1101:X1106"/>
    <mergeCell ref="Y1101:Y1106"/>
    <mergeCell ref="Z1101:Z1106"/>
    <mergeCell ref="AC1101:AC1106"/>
    <mergeCell ref="AH1091:AH1094"/>
    <mergeCell ref="W1091:W1094"/>
    <mergeCell ref="X1089:X1094"/>
    <mergeCell ref="Y1089:Y1094"/>
    <mergeCell ref="Z1089:Z1094"/>
    <mergeCell ref="AC1089:AC1094"/>
    <mergeCell ref="X1083:X1088"/>
    <mergeCell ref="Y1083:Y1088"/>
    <mergeCell ref="Z1083:Z1088"/>
    <mergeCell ref="AC1083:AC1088"/>
    <mergeCell ref="P1089:P1090"/>
    <mergeCell ref="Q1089:Q1090"/>
    <mergeCell ref="R1089:R1090"/>
    <mergeCell ref="S1089:S1090"/>
    <mergeCell ref="P1091:P1094"/>
    <mergeCell ref="Q1091:Q1094"/>
    <mergeCell ref="R1091:R1094"/>
    <mergeCell ref="L1087:O1094"/>
    <mergeCell ref="V1087:V1090"/>
    <mergeCell ref="W1087:W1090"/>
    <mergeCell ref="S1091:S1094"/>
    <mergeCell ref="U1073:U1076"/>
    <mergeCell ref="R1085:R1088"/>
    <mergeCell ref="S1085:S1088"/>
    <mergeCell ref="T1085:T1088"/>
    <mergeCell ref="U1085:U1088"/>
    <mergeCell ref="R1083:R1084"/>
    <mergeCell ref="S1083:S1084"/>
    <mergeCell ref="T1083:T1084"/>
    <mergeCell ref="U1083:U1084"/>
    <mergeCell ref="V1083:V1086"/>
    <mergeCell ref="W1083:W1086"/>
    <mergeCell ref="L1083:M1086"/>
    <mergeCell ref="N1083:N1086"/>
    <mergeCell ref="O1083:O1086"/>
    <mergeCell ref="P1083:P1084"/>
    <mergeCell ref="Q1083:Q1084"/>
    <mergeCell ref="V1091:V1094"/>
    <mergeCell ref="W1075:W1078"/>
    <mergeCell ref="O1071:O1074"/>
    <mergeCell ref="P1071:P1072"/>
    <mergeCell ref="Q1071:Q1072"/>
    <mergeCell ref="R1071:R1072"/>
    <mergeCell ref="S1071:S1072"/>
    <mergeCell ref="T1071:T1072"/>
    <mergeCell ref="P1073:P1076"/>
    <mergeCell ref="Q1073:Q1076"/>
    <mergeCell ref="R1073:R1076"/>
    <mergeCell ref="S1073:S1076"/>
    <mergeCell ref="W1079:W1082"/>
    <mergeCell ref="AH1079:AH1082"/>
    <mergeCell ref="AH1075:AH1078"/>
    <mergeCell ref="P1077:P1078"/>
    <mergeCell ref="Q1077:Q1078"/>
    <mergeCell ref="R1077:R1078"/>
    <mergeCell ref="S1077:S1078"/>
    <mergeCell ref="P1079:P1082"/>
    <mergeCell ref="Q1079:Q1082"/>
    <mergeCell ref="R1079:R1082"/>
    <mergeCell ref="T1073:T1076"/>
    <mergeCell ref="X1077:X1082"/>
    <mergeCell ref="Y1077:Y1082"/>
    <mergeCell ref="Z1077:Z1082"/>
    <mergeCell ref="AC1077:AC1082"/>
    <mergeCell ref="X1071:X1076"/>
    <mergeCell ref="Y1071:Y1076"/>
    <mergeCell ref="Z1071:Z1076"/>
    <mergeCell ref="AC1071:AC1076"/>
    <mergeCell ref="AD1071:AG1082"/>
    <mergeCell ref="T1080:T1082"/>
    <mergeCell ref="AB1071:AB1076"/>
    <mergeCell ref="AB1077:AB1082"/>
    <mergeCell ref="Q1059:Q1060"/>
    <mergeCell ref="R1059:R1060"/>
    <mergeCell ref="S1059:S1060"/>
    <mergeCell ref="A1071:A1082"/>
    <mergeCell ref="E1071:E1082"/>
    <mergeCell ref="F1071:F1082"/>
    <mergeCell ref="G1071:G1082"/>
    <mergeCell ref="H1071:H1082"/>
    <mergeCell ref="L1071:M1074"/>
    <mergeCell ref="N1071:N1074"/>
    <mergeCell ref="AH1063:AH1066"/>
    <mergeCell ref="P1065:P1066"/>
    <mergeCell ref="Q1065:Q1066"/>
    <mergeCell ref="R1065:R1066"/>
    <mergeCell ref="S1065:S1066"/>
    <mergeCell ref="P1067:P1070"/>
    <mergeCell ref="Q1067:Q1070"/>
    <mergeCell ref="R1067:R1070"/>
    <mergeCell ref="S1067:S1070"/>
    <mergeCell ref="L1063:O1070"/>
    <mergeCell ref="V1063:V1066"/>
    <mergeCell ref="W1063:W1066"/>
    <mergeCell ref="V1067:V1070"/>
    <mergeCell ref="W1067:W1070"/>
    <mergeCell ref="L1075:O1082"/>
    <mergeCell ref="V1075:V1078"/>
    <mergeCell ref="S1079:S1082"/>
    <mergeCell ref="V1079:V1082"/>
    <mergeCell ref="U1071:U1072"/>
    <mergeCell ref="V1071:V1074"/>
    <mergeCell ref="W1071:W1074"/>
    <mergeCell ref="AH1071:AH1074"/>
    <mergeCell ref="A1059:A1070"/>
    <mergeCell ref="E1059:E1070"/>
    <mergeCell ref="F1059:F1070"/>
    <mergeCell ref="G1059:G1070"/>
    <mergeCell ref="H1059:H1070"/>
    <mergeCell ref="L1059:M1062"/>
    <mergeCell ref="S1055:S1058"/>
    <mergeCell ref="V1055:V1058"/>
    <mergeCell ref="W1055:W1058"/>
    <mergeCell ref="AH1051:AH1054"/>
    <mergeCell ref="P1053:P1054"/>
    <mergeCell ref="Q1053:Q1054"/>
    <mergeCell ref="R1053:R1054"/>
    <mergeCell ref="S1053:S1054"/>
    <mergeCell ref="P1055:P1058"/>
    <mergeCell ref="L1051:O1058"/>
    <mergeCell ref="V1051:V1054"/>
    <mergeCell ref="AH1059:AH1062"/>
    <mergeCell ref="P1061:P1064"/>
    <mergeCell ref="Q1061:Q1064"/>
    <mergeCell ref="R1061:R1064"/>
    <mergeCell ref="S1061:S1064"/>
    <mergeCell ref="T1061:T1064"/>
    <mergeCell ref="U1061:U1064"/>
    <mergeCell ref="T1059:T1060"/>
    <mergeCell ref="U1059:U1060"/>
    <mergeCell ref="V1059:V1062"/>
    <mergeCell ref="W1059:W1062"/>
    <mergeCell ref="AH1067:AH1070"/>
    <mergeCell ref="N1059:N1062"/>
    <mergeCell ref="O1059:O1062"/>
    <mergeCell ref="P1059:P1060"/>
    <mergeCell ref="A1047:A1058"/>
    <mergeCell ref="E1047:E1058"/>
    <mergeCell ref="F1047:F1058"/>
    <mergeCell ref="G1047:G1058"/>
    <mergeCell ref="AH1039:AH1042"/>
    <mergeCell ref="P1041:P1042"/>
    <mergeCell ref="Q1041:Q1042"/>
    <mergeCell ref="R1041:R1042"/>
    <mergeCell ref="S1041:S1042"/>
    <mergeCell ref="T1041:U1046"/>
    <mergeCell ref="P1043:P1046"/>
    <mergeCell ref="Q1043:Q1046"/>
    <mergeCell ref="R1043:R1046"/>
    <mergeCell ref="L1039:O1046"/>
    <mergeCell ref="V1039:V1042"/>
    <mergeCell ref="W1039:W1042"/>
    <mergeCell ref="S1043:S1046"/>
    <mergeCell ref="V1043:V1046"/>
    <mergeCell ref="W1043:W1046"/>
    <mergeCell ref="W1051:W1054"/>
    <mergeCell ref="Q1055:Q1058"/>
    <mergeCell ref="R1055:R1058"/>
    <mergeCell ref="W1047:W1050"/>
    <mergeCell ref="AH1047:AH1050"/>
    <mergeCell ref="A1035:A1046"/>
    <mergeCell ref="E1035:E1046"/>
    <mergeCell ref="F1035:F1046"/>
    <mergeCell ref="G1035:G1046"/>
    <mergeCell ref="H1035:H1046"/>
    <mergeCell ref="AH1055:AH1058"/>
    <mergeCell ref="B1035:B1046"/>
    <mergeCell ref="C1035:C1046"/>
    <mergeCell ref="L1047:M1050"/>
    <mergeCell ref="N1047:N1050"/>
    <mergeCell ref="O1047:O1050"/>
    <mergeCell ref="P1047:P1048"/>
    <mergeCell ref="P1049:P1052"/>
    <mergeCell ref="Q1049:Q1052"/>
    <mergeCell ref="R1049:R1052"/>
    <mergeCell ref="S1049:S1052"/>
    <mergeCell ref="T1049:T1052"/>
    <mergeCell ref="U1049:U1052"/>
    <mergeCell ref="Q1047:Q1048"/>
    <mergeCell ref="R1047:R1048"/>
    <mergeCell ref="S1047:S1048"/>
    <mergeCell ref="T1047:T1048"/>
    <mergeCell ref="U1047:U1048"/>
    <mergeCell ref="V1047:V1050"/>
    <mergeCell ref="AH1043:AH1046"/>
    <mergeCell ref="X1047:X1052"/>
    <mergeCell ref="Y1047:Y1052"/>
    <mergeCell ref="Z1047:Z1052"/>
    <mergeCell ref="AC1047:AC1052"/>
    <mergeCell ref="AD1047:AG1058"/>
    <mergeCell ref="AA1047:AA1052"/>
    <mergeCell ref="AA1053:AA1058"/>
    <mergeCell ref="T1056:T1058"/>
    <mergeCell ref="T1053:T1055"/>
    <mergeCell ref="U1056:U1058"/>
    <mergeCell ref="AB1047:AB1052"/>
    <mergeCell ref="AB1053:AB1058"/>
    <mergeCell ref="X1053:X1058"/>
    <mergeCell ref="Y1053:Y1058"/>
    <mergeCell ref="Z1053:Z1058"/>
    <mergeCell ref="L1027:O1034"/>
    <mergeCell ref="P1027:U1034"/>
    <mergeCell ref="V1027:W1034"/>
    <mergeCell ref="AH1027:AH1034"/>
    <mergeCell ref="L1020:L1023"/>
    <mergeCell ref="M1020:P1023"/>
    <mergeCell ref="Q1020:Q1023"/>
    <mergeCell ref="T1020:V1023"/>
    <mergeCell ref="W1020:AC1023"/>
    <mergeCell ref="A1024:R1026"/>
    <mergeCell ref="S1024:Z1026"/>
    <mergeCell ref="AC1024:AE1026"/>
    <mergeCell ref="AH1035:AH1038"/>
    <mergeCell ref="P1037:P1040"/>
    <mergeCell ref="Q1037:Q1040"/>
    <mergeCell ref="R1037:R1040"/>
    <mergeCell ref="S1037:S1040"/>
    <mergeCell ref="T1037:T1040"/>
    <mergeCell ref="U1037:U1040"/>
    <mergeCell ref="R1035:R1036"/>
    <mergeCell ref="S1035:S1036"/>
    <mergeCell ref="V1035:V1038"/>
    <mergeCell ref="W1035:W1038"/>
    <mergeCell ref="L1035:M1038"/>
    <mergeCell ref="N1035:N1038"/>
    <mergeCell ref="O1035:O1038"/>
    <mergeCell ref="P1035:P1036"/>
    <mergeCell ref="Q1035:Q1036"/>
    <mergeCell ref="B1027:D1034"/>
    <mergeCell ref="I1027:K1034"/>
    <mergeCell ref="D1035:D1046"/>
    <mergeCell ref="I1035:I1046"/>
    <mergeCell ref="L1002:M1005"/>
    <mergeCell ref="N1002:N1005"/>
    <mergeCell ref="O1002:O1005"/>
    <mergeCell ref="P1002:P1003"/>
    <mergeCell ref="AH1010:AH1013"/>
    <mergeCell ref="AF1014:AH1015"/>
    <mergeCell ref="L1015:L1018"/>
    <mergeCell ref="M1015:O1018"/>
    <mergeCell ref="P1015:U1018"/>
    <mergeCell ref="V1015:V1018"/>
    <mergeCell ref="W1015:AE1018"/>
    <mergeCell ref="AG1016:AH1023"/>
    <mergeCell ref="S1010:S1013"/>
    <mergeCell ref="V1010:V1013"/>
    <mergeCell ref="W1010:W1013"/>
    <mergeCell ref="AH1006:AH1009"/>
    <mergeCell ref="P1008:P1009"/>
    <mergeCell ref="Q1008:Q1009"/>
    <mergeCell ref="R1008:R1009"/>
    <mergeCell ref="S1008:S1009"/>
    <mergeCell ref="P1010:P1013"/>
    <mergeCell ref="L1006:O1013"/>
    <mergeCell ref="Q1010:Q1013"/>
    <mergeCell ref="R1010:R1013"/>
    <mergeCell ref="X1002:X1007"/>
    <mergeCell ref="Y1002:Y1007"/>
    <mergeCell ref="Z1002:Z1007"/>
    <mergeCell ref="AC1002:AC1007"/>
    <mergeCell ref="AD1002:AG1013"/>
    <mergeCell ref="W1002:W1005"/>
    <mergeCell ref="AH1002:AH1005"/>
    <mergeCell ref="P1004:P1007"/>
    <mergeCell ref="Q1004:Q1007"/>
    <mergeCell ref="R1004:R1007"/>
    <mergeCell ref="S1004:S1007"/>
    <mergeCell ref="T1004:T1007"/>
    <mergeCell ref="U1004:U1007"/>
    <mergeCell ref="Q1002:Q1003"/>
    <mergeCell ref="R1002:R1003"/>
    <mergeCell ref="S1002:S1003"/>
    <mergeCell ref="T1002:T1003"/>
    <mergeCell ref="U1002:U1003"/>
    <mergeCell ref="V1002:V1005"/>
    <mergeCell ref="V1006:V1009"/>
    <mergeCell ref="W1006:W1009"/>
    <mergeCell ref="X1008:X1013"/>
    <mergeCell ref="Y1008:Y1013"/>
    <mergeCell ref="Z1008:Z1013"/>
    <mergeCell ref="AC1008:AC1013"/>
    <mergeCell ref="T1011:T1013"/>
    <mergeCell ref="T1008:T1010"/>
    <mergeCell ref="U1011:U1013"/>
    <mergeCell ref="AB1008:AB1013"/>
    <mergeCell ref="AB1002:AB1007"/>
    <mergeCell ref="AA1008:AA1013"/>
    <mergeCell ref="P996:P997"/>
    <mergeCell ref="Q996:Q997"/>
    <mergeCell ref="R996:R997"/>
    <mergeCell ref="S996:S997"/>
    <mergeCell ref="P998:P1001"/>
    <mergeCell ref="Q998:Q1001"/>
    <mergeCell ref="R998:R1001"/>
    <mergeCell ref="L994:O1001"/>
    <mergeCell ref="V994:V997"/>
    <mergeCell ref="W994:W997"/>
    <mergeCell ref="S998:S1001"/>
    <mergeCell ref="U980:U983"/>
    <mergeCell ref="R992:R995"/>
    <mergeCell ref="S992:S995"/>
    <mergeCell ref="T992:T995"/>
    <mergeCell ref="U992:U995"/>
    <mergeCell ref="R990:R991"/>
    <mergeCell ref="S990:S991"/>
    <mergeCell ref="T990:T991"/>
    <mergeCell ref="U990:U991"/>
    <mergeCell ref="V990:V993"/>
    <mergeCell ref="W990:W993"/>
    <mergeCell ref="L990:M993"/>
    <mergeCell ref="N990:N993"/>
    <mergeCell ref="O990:O993"/>
    <mergeCell ref="P990:P991"/>
    <mergeCell ref="Q990:Q991"/>
    <mergeCell ref="V998:V1001"/>
    <mergeCell ref="T996:T998"/>
    <mergeCell ref="U999:U1001"/>
    <mergeCell ref="P992:P995"/>
    <mergeCell ref="Q992:Q995"/>
    <mergeCell ref="P978:P979"/>
    <mergeCell ref="Q978:Q979"/>
    <mergeCell ref="R978:R979"/>
    <mergeCell ref="S978:S979"/>
    <mergeCell ref="T978:T979"/>
    <mergeCell ref="P980:P983"/>
    <mergeCell ref="Q980:Q983"/>
    <mergeCell ref="R980:R983"/>
    <mergeCell ref="S980:S983"/>
    <mergeCell ref="W986:W989"/>
    <mergeCell ref="AH986:AH989"/>
    <mergeCell ref="AH982:AH985"/>
    <mergeCell ref="P984:P985"/>
    <mergeCell ref="Q984:Q985"/>
    <mergeCell ref="R984:R985"/>
    <mergeCell ref="S984:S985"/>
    <mergeCell ref="P986:P989"/>
    <mergeCell ref="Q986:Q989"/>
    <mergeCell ref="R986:R989"/>
    <mergeCell ref="T980:T983"/>
    <mergeCell ref="U978:U979"/>
    <mergeCell ref="V978:V981"/>
    <mergeCell ref="W978:W981"/>
    <mergeCell ref="U987:U989"/>
    <mergeCell ref="X984:X989"/>
    <mergeCell ref="Y984:Y989"/>
    <mergeCell ref="Z984:Z989"/>
    <mergeCell ref="AC984:AC989"/>
    <mergeCell ref="T987:T989"/>
    <mergeCell ref="AD978:AG989"/>
    <mergeCell ref="AA978:AA983"/>
    <mergeCell ref="AA984:AA989"/>
    <mergeCell ref="Q966:Q967"/>
    <mergeCell ref="R966:R967"/>
    <mergeCell ref="S966:S967"/>
    <mergeCell ref="A978:A989"/>
    <mergeCell ref="E978:E989"/>
    <mergeCell ref="F978:F989"/>
    <mergeCell ref="G978:G989"/>
    <mergeCell ref="H978:H989"/>
    <mergeCell ref="L978:M981"/>
    <mergeCell ref="N978:N981"/>
    <mergeCell ref="AH970:AH973"/>
    <mergeCell ref="P972:P973"/>
    <mergeCell ref="Q972:Q973"/>
    <mergeCell ref="R972:R973"/>
    <mergeCell ref="S972:S973"/>
    <mergeCell ref="P974:P977"/>
    <mergeCell ref="Q974:Q977"/>
    <mergeCell ref="R974:R977"/>
    <mergeCell ref="S974:S977"/>
    <mergeCell ref="L970:O977"/>
    <mergeCell ref="V970:V973"/>
    <mergeCell ref="W970:W973"/>
    <mergeCell ref="V974:V977"/>
    <mergeCell ref="W974:W977"/>
    <mergeCell ref="L982:O989"/>
    <mergeCell ref="V982:V985"/>
    <mergeCell ref="S986:S989"/>
    <mergeCell ref="V986:V989"/>
    <mergeCell ref="AH978:AH981"/>
    <mergeCell ref="A966:A977"/>
    <mergeCell ref="O978:O981"/>
    <mergeCell ref="L966:M969"/>
    <mergeCell ref="S962:S965"/>
    <mergeCell ref="V962:V965"/>
    <mergeCell ref="W962:W965"/>
    <mergeCell ref="AH958:AH961"/>
    <mergeCell ref="P960:P961"/>
    <mergeCell ref="Q960:Q961"/>
    <mergeCell ref="R960:R961"/>
    <mergeCell ref="S960:S961"/>
    <mergeCell ref="P962:P965"/>
    <mergeCell ref="L958:O965"/>
    <mergeCell ref="V958:V961"/>
    <mergeCell ref="AH966:AH969"/>
    <mergeCell ref="P968:P971"/>
    <mergeCell ref="Q968:Q971"/>
    <mergeCell ref="R968:R971"/>
    <mergeCell ref="S968:S971"/>
    <mergeCell ref="T968:T971"/>
    <mergeCell ref="U968:U971"/>
    <mergeCell ref="T966:T967"/>
    <mergeCell ref="U966:U967"/>
    <mergeCell ref="V966:V969"/>
    <mergeCell ref="W966:W969"/>
    <mergeCell ref="AH962:AH965"/>
    <mergeCell ref="X966:X971"/>
    <mergeCell ref="Y966:Y971"/>
    <mergeCell ref="Z966:Z971"/>
    <mergeCell ref="AC966:AC971"/>
    <mergeCell ref="AD966:AG977"/>
    <mergeCell ref="T960:T962"/>
    <mergeCell ref="U963:U965"/>
    <mergeCell ref="T972:T974"/>
    <mergeCell ref="AH974:AH977"/>
    <mergeCell ref="N966:N969"/>
    <mergeCell ref="O966:O969"/>
    <mergeCell ref="P966:P967"/>
    <mergeCell ref="A954:A965"/>
    <mergeCell ref="E954:E965"/>
    <mergeCell ref="F954:F965"/>
    <mergeCell ref="G954:G965"/>
    <mergeCell ref="AH946:AH949"/>
    <mergeCell ref="P948:P949"/>
    <mergeCell ref="Q948:Q949"/>
    <mergeCell ref="R948:R949"/>
    <mergeCell ref="S948:S949"/>
    <mergeCell ref="T948:U953"/>
    <mergeCell ref="P950:P953"/>
    <mergeCell ref="Q950:Q953"/>
    <mergeCell ref="R950:R953"/>
    <mergeCell ref="L946:O953"/>
    <mergeCell ref="V946:V949"/>
    <mergeCell ref="W946:W949"/>
    <mergeCell ref="S950:S953"/>
    <mergeCell ref="V950:V953"/>
    <mergeCell ref="W950:W953"/>
    <mergeCell ref="W958:W961"/>
    <mergeCell ref="Q962:Q965"/>
    <mergeCell ref="R962:R965"/>
    <mergeCell ref="W954:W957"/>
    <mergeCell ref="AH954:AH957"/>
    <mergeCell ref="A942:A953"/>
    <mergeCell ref="E942:E953"/>
    <mergeCell ref="F942:F953"/>
    <mergeCell ref="G942:G953"/>
    <mergeCell ref="L954:M957"/>
    <mergeCell ref="N954:N957"/>
    <mergeCell ref="O954:O957"/>
    <mergeCell ref="P954:P955"/>
    <mergeCell ref="P956:P959"/>
    <mergeCell ref="Q956:Q959"/>
    <mergeCell ref="R956:R959"/>
    <mergeCell ref="S956:S959"/>
    <mergeCell ref="T956:T959"/>
    <mergeCell ref="U956:U959"/>
    <mergeCell ref="Q954:Q955"/>
    <mergeCell ref="R954:R955"/>
    <mergeCell ref="S954:S955"/>
    <mergeCell ref="T954:T955"/>
    <mergeCell ref="U954:U955"/>
    <mergeCell ref="V954:V957"/>
    <mergeCell ref="AH950:AH953"/>
    <mergeCell ref="AA954:AA959"/>
    <mergeCell ref="AA948:AA953"/>
    <mergeCell ref="AB954:AB959"/>
    <mergeCell ref="L934:O941"/>
    <mergeCell ref="P934:U941"/>
    <mergeCell ref="V934:W941"/>
    <mergeCell ref="AH934:AH941"/>
    <mergeCell ref="L927:L930"/>
    <mergeCell ref="M927:P930"/>
    <mergeCell ref="Q927:Q930"/>
    <mergeCell ref="T927:V930"/>
    <mergeCell ref="W927:AC930"/>
    <mergeCell ref="A931:R933"/>
    <mergeCell ref="S931:Z933"/>
    <mergeCell ref="AC931:AE933"/>
    <mergeCell ref="AH942:AH945"/>
    <mergeCell ref="P944:P947"/>
    <mergeCell ref="Q944:Q947"/>
    <mergeCell ref="R944:R947"/>
    <mergeCell ref="S944:S947"/>
    <mergeCell ref="T944:T947"/>
    <mergeCell ref="U944:U947"/>
    <mergeCell ref="R942:R943"/>
    <mergeCell ref="S942:S943"/>
    <mergeCell ref="V942:V945"/>
    <mergeCell ref="W942:W945"/>
    <mergeCell ref="L942:M945"/>
    <mergeCell ref="N942:N945"/>
    <mergeCell ref="O942:O945"/>
    <mergeCell ref="P942:P943"/>
    <mergeCell ref="Q942:Q943"/>
    <mergeCell ref="B934:D941"/>
    <mergeCell ref="I934:K941"/>
    <mergeCell ref="D942:D953"/>
    <mergeCell ref="I942:I953"/>
    <mergeCell ref="L909:M912"/>
    <mergeCell ref="N909:N912"/>
    <mergeCell ref="O909:O912"/>
    <mergeCell ref="P909:P910"/>
    <mergeCell ref="AH917:AH920"/>
    <mergeCell ref="AF921:AH922"/>
    <mergeCell ref="L922:L925"/>
    <mergeCell ref="M922:O925"/>
    <mergeCell ref="P922:U925"/>
    <mergeCell ref="V922:V925"/>
    <mergeCell ref="W922:AE925"/>
    <mergeCell ref="AG923:AH930"/>
    <mergeCell ref="S917:S920"/>
    <mergeCell ref="V917:V920"/>
    <mergeCell ref="W917:W920"/>
    <mergeCell ref="AH913:AH916"/>
    <mergeCell ref="P915:P916"/>
    <mergeCell ref="Q915:Q916"/>
    <mergeCell ref="R915:R916"/>
    <mergeCell ref="S915:S916"/>
    <mergeCell ref="P917:P920"/>
    <mergeCell ref="L913:O920"/>
    <mergeCell ref="Q917:Q920"/>
    <mergeCell ref="R917:R920"/>
    <mergeCell ref="U918:U920"/>
    <mergeCell ref="AA909:AA914"/>
    <mergeCell ref="AA915:AA920"/>
    <mergeCell ref="T918:T920"/>
    <mergeCell ref="AB909:AB914"/>
    <mergeCell ref="AB915:AB920"/>
    <mergeCell ref="P899:P902"/>
    <mergeCell ref="Q899:Q902"/>
    <mergeCell ref="W909:W912"/>
    <mergeCell ref="AH909:AH912"/>
    <mergeCell ref="P911:P914"/>
    <mergeCell ref="Q911:Q914"/>
    <mergeCell ref="R911:R914"/>
    <mergeCell ref="S911:S914"/>
    <mergeCell ref="T911:T914"/>
    <mergeCell ref="U911:U914"/>
    <mergeCell ref="Q909:Q910"/>
    <mergeCell ref="R909:R910"/>
    <mergeCell ref="S909:S910"/>
    <mergeCell ref="T909:T910"/>
    <mergeCell ref="U909:U910"/>
    <mergeCell ref="V909:V912"/>
    <mergeCell ref="V913:V916"/>
    <mergeCell ref="W913:W916"/>
    <mergeCell ref="X915:X920"/>
    <mergeCell ref="Y915:Y920"/>
    <mergeCell ref="Z915:Z920"/>
    <mergeCell ref="AC915:AC920"/>
    <mergeCell ref="AH905:AH908"/>
    <mergeCell ref="W905:W908"/>
    <mergeCell ref="X903:X908"/>
    <mergeCell ref="Y903:Y908"/>
    <mergeCell ref="Z903:Z908"/>
    <mergeCell ref="AC903:AC908"/>
    <mergeCell ref="X897:X902"/>
    <mergeCell ref="Y897:Y902"/>
    <mergeCell ref="Z897:Z902"/>
    <mergeCell ref="AC897:AC902"/>
    <mergeCell ref="P903:P904"/>
    <mergeCell ref="Q903:Q904"/>
    <mergeCell ref="R903:R904"/>
    <mergeCell ref="S903:S904"/>
    <mergeCell ref="P905:P908"/>
    <mergeCell ref="Q905:Q908"/>
    <mergeCell ref="R905:R908"/>
    <mergeCell ref="L901:O908"/>
    <mergeCell ref="V901:V904"/>
    <mergeCell ref="W901:W904"/>
    <mergeCell ref="S905:S908"/>
    <mergeCell ref="U887:U890"/>
    <mergeCell ref="R899:R902"/>
    <mergeCell ref="S899:S902"/>
    <mergeCell ref="T899:T902"/>
    <mergeCell ref="U899:U902"/>
    <mergeCell ref="R897:R898"/>
    <mergeCell ref="S897:S898"/>
    <mergeCell ref="T897:T898"/>
    <mergeCell ref="U897:U898"/>
    <mergeCell ref="V897:V900"/>
    <mergeCell ref="W897:W900"/>
    <mergeCell ref="L897:M900"/>
    <mergeCell ref="N897:N900"/>
    <mergeCell ref="O897:O900"/>
    <mergeCell ref="P897:P898"/>
    <mergeCell ref="Q897:Q898"/>
    <mergeCell ref="V905:V908"/>
    <mergeCell ref="W889:W892"/>
    <mergeCell ref="O885:O888"/>
    <mergeCell ref="P885:P886"/>
    <mergeCell ref="Q885:Q886"/>
    <mergeCell ref="R885:R886"/>
    <mergeCell ref="S885:S886"/>
    <mergeCell ref="T885:T886"/>
    <mergeCell ref="P887:P890"/>
    <mergeCell ref="Q887:Q890"/>
    <mergeCell ref="R887:R890"/>
    <mergeCell ref="S887:S890"/>
    <mergeCell ref="W893:W896"/>
    <mergeCell ref="AH893:AH896"/>
    <mergeCell ref="AH889:AH892"/>
    <mergeCell ref="P891:P892"/>
    <mergeCell ref="Q891:Q892"/>
    <mergeCell ref="R891:R892"/>
    <mergeCell ref="S891:S892"/>
    <mergeCell ref="P893:P896"/>
    <mergeCell ref="Q893:Q896"/>
    <mergeCell ref="R893:R896"/>
    <mergeCell ref="T887:T890"/>
    <mergeCell ref="X891:X896"/>
    <mergeCell ref="Y891:Y896"/>
    <mergeCell ref="Z891:Z896"/>
    <mergeCell ref="AC891:AC896"/>
    <mergeCell ref="X885:X890"/>
    <mergeCell ref="Y885:Y890"/>
    <mergeCell ref="Z885:Z890"/>
    <mergeCell ref="AC885:AC890"/>
    <mergeCell ref="AD885:AG896"/>
    <mergeCell ref="AA885:AA890"/>
    <mergeCell ref="AA891:AA896"/>
    <mergeCell ref="T894:T896"/>
    <mergeCell ref="AB885:AB890"/>
    <mergeCell ref="AB891:AB896"/>
    <mergeCell ref="Q873:Q874"/>
    <mergeCell ref="R873:R874"/>
    <mergeCell ref="S873:S874"/>
    <mergeCell ref="A885:A896"/>
    <mergeCell ref="E885:E896"/>
    <mergeCell ref="F885:F896"/>
    <mergeCell ref="G885:G896"/>
    <mergeCell ref="H885:H896"/>
    <mergeCell ref="L885:M888"/>
    <mergeCell ref="N885:N888"/>
    <mergeCell ref="AH877:AH880"/>
    <mergeCell ref="P879:P880"/>
    <mergeCell ref="Q879:Q880"/>
    <mergeCell ref="R879:R880"/>
    <mergeCell ref="S879:S880"/>
    <mergeCell ref="P881:P884"/>
    <mergeCell ref="Q881:Q884"/>
    <mergeCell ref="R881:R884"/>
    <mergeCell ref="S881:S884"/>
    <mergeCell ref="L877:O884"/>
    <mergeCell ref="V877:V880"/>
    <mergeCell ref="W877:W880"/>
    <mergeCell ref="V881:V884"/>
    <mergeCell ref="W881:W884"/>
    <mergeCell ref="L889:O896"/>
    <mergeCell ref="V889:V892"/>
    <mergeCell ref="S893:S896"/>
    <mergeCell ref="V893:V896"/>
    <mergeCell ref="U885:U886"/>
    <mergeCell ref="V885:V888"/>
    <mergeCell ref="W885:W888"/>
    <mergeCell ref="AH885:AH888"/>
    <mergeCell ref="A873:A884"/>
    <mergeCell ref="E873:E884"/>
    <mergeCell ref="F873:F884"/>
    <mergeCell ref="G873:G884"/>
    <mergeCell ref="H873:H884"/>
    <mergeCell ref="L873:M876"/>
    <mergeCell ref="S869:S872"/>
    <mergeCell ref="V869:V872"/>
    <mergeCell ref="W869:W872"/>
    <mergeCell ref="AH865:AH868"/>
    <mergeCell ref="P867:P868"/>
    <mergeCell ref="Q867:Q868"/>
    <mergeCell ref="R867:R868"/>
    <mergeCell ref="S867:S868"/>
    <mergeCell ref="P869:P872"/>
    <mergeCell ref="L865:O872"/>
    <mergeCell ref="V865:V868"/>
    <mergeCell ref="AH873:AH876"/>
    <mergeCell ref="P875:P878"/>
    <mergeCell ref="Q875:Q878"/>
    <mergeCell ref="R875:R878"/>
    <mergeCell ref="S875:S878"/>
    <mergeCell ref="T875:T878"/>
    <mergeCell ref="U875:U878"/>
    <mergeCell ref="T873:T874"/>
    <mergeCell ref="U873:U874"/>
    <mergeCell ref="V873:V876"/>
    <mergeCell ref="W873:W876"/>
    <mergeCell ref="AH881:AH884"/>
    <mergeCell ref="N873:N876"/>
    <mergeCell ref="O873:O876"/>
    <mergeCell ref="P873:P874"/>
    <mergeCell ref="A861:A872"/>
    <mergeCell ref="E861:E872"/>
    <mergeCell ref="F861:F872"/>
    <mergeCell ref="G861:G872"/>
    <mergeCell ref="AH853:AH856"/>
    <mergeCell ref="P855:P856"/>
    <mergeCell ref="Q855:Q856"/>
    <mergeCell ref="R855:R856"/>
    <mergeCell ref="S855:S856"/>
    <mergeCell ref="T855:U860"/>
    <mergeCell ref="P857:P860"/>
    <mergeCell ref="Q857:Q860"/>
    <mergeCell ref="R857:R860"/>
    <mergeCell ref="L853:O860"/>
    <mergeCell ref="V853:V856"/>
    <mergeCell ref="W853:W856"/>
    <mergeCell ref="S857:S860"/>
    <mergeCell ref="V857:V860"/>
    <mergeCell ref="W857:W860"/>
    <mergeCell ref="W865:W868"/>
    <mergeCell ref="Q869:Q872"/>
    <mergeCell ref="R869:R872"/>
    <mergeCell ref="W861:W864"/>
    <mergeCell ref="AH861:AH864"/>
    <mergeCell ref="A849:A860"/>
    <mergeCell ref="E849:E860"/>
    <mergeCell ref="F849:F860"/>
    <mergeCell ref="G849:G860"/>
    <mergeCell ref="H849:H860"/>
    <mergeCell ref="AH869:AH872"/>
    <mergeCell ref="B849:B860"/>
    <mergeCell ref="C849:C860"/>
    <mergeCell ref="L861:M864"/>
    <mergeCell ref="N861:N864"/>
    <mergeCell ref="O861:O864"/>
    <mergeCell ref="P861:P862"/>
    <mergeCell ref="P863:P866"/>
    <mergeCell ref="Q863:Q866"/>
    <mergeCell ref="R863:R866"/>
    <mergeCell ref="S863:S866"/>
    <mergeCell ref="T863:T866"/>
    <mergeCell ref="U863:U866"/>
    <mergeCell ref="Q861:Q862"/>
    <mergeCell ref="R861:R862"/>
    <mergeCell ref="S861:S862"/>
    <mergeCell ref="T861:T862"/>
    <mergeCell ref="U861:U862"/>
    <mergeCell ref="V861:V864"/>
    <mergeCell ref="AH857:AH860"/>
    <mergeCell ref="X861:X866"/>
    <mergeCell ref="Y861:Y866"/>
    <mergeCell ref="Z861:Z866"/>
    <mergeCell ref="AC861:AC866"/>
    <mergeCell ref="AD861:AG872"/>
    <mergeCell ref="T870:T872"/>
    <mergeCell ref="T867:T869"/>
    <mergeCell ref="U870:U872"/>
    <mergeCell ref="AA867:AA872"/>
    <mergeCell ref="AB861:AB866"/>
    <mergeCell ref="AB867:AB872"/>
    <mergeCell ref="Y867:Y872"/>
    <mergeCell ref="Z867:Z872"/>
    <mergeCell ref="AC867:AC872"/>
    <mergeCell ref="AA861:AA866"/>
    <mergeCell ref="L841:O848"/>
    <mergeCell ref="P841:U848"/>
    <mergeCell ref="V841:W848"/>
    <mergeCell ref="AH841:AH848"/>
    <mergeCell ref="L834:L837"/>
    <mergeCell ref="M834:P837"/>
    <mergeCell ref="Q834:Q837"/>
    <mergeCell ref="T834:V837"/>
    <mergeCell ref="W834:AC837"/>
    <mergeCell ref="A838:R840"/>
    <mergeCell ref="S838:Z840"/>
    <mergeCell ref="AC838:AE840"/>
    <mergeCell ref="AH849:AH852"/>
    <mergeCell ref="P851:P854"/>
    <mergeCell ref="Q851:Q854"/>
    <mergeCell ref="R851:R854"/>
    <mergeCell ref="S851:S854"/>
    <mergeCell ref="T851:T854"/>
    <mergeCell ref="U851:U854"/>
    <mergeCell ref="R849:R850"/>
    <mergeCell ref="S849:S850"/>
    <mergeCell ref="V849:V852"/>
    <mergeCell ref="W849:W852"/>
    <mergeCell ref="L849:M852"/>
    <mergeCell ref="N849:N852"/>
    <mergeCell ref="O849:O852"/>
    <mergeCell ref="P849:P850"/>
    <mergeCell ref="Q849:Q850"/>
    <mergeCell ref="B841:D848"/>
    <mergeCell ref="I841:K848"/>
    <mergeCell ref="D849:D860"/>
    <mergeCell ref="I849:I860"/>
    <mergeCell ref="L816:M819"/>
    <mergeCell ref="N816:N819"/>
    <mergeCell ref="O816:O819"/>
    <mergeCell ref="P816:P817"/>
    <mergeCell ref="AH824:AH827"/>
    <mergeCell ref="AF828:AH829"/>
    <mergeCell ref="L829:L832"/>
    <mergeCell ref="M829:O832"/>
    <mergeCell ref="P829:U832"/>
    <mergeCell ref="V829:V832"/>
    <mergeCell ref="W829:AE832"/>
    <mergeCell ref="AG830:AH837"/>
    <mergeCell ref="S824:S827"/>
    <mergeCell ref="V824:V827"/>
    <mergeCell ref="W824:W827"/>
    <mergeCell ref="AH820:AH823"/>
    <mergeCell ref="P822:P823"/>
    <mergeCell ref="Q822:Q823"/>
    <mergeCell ref="R822:R823"/>
    <mergeCell ref="S822:S823"/>
    <mergeCell ref="P824:P827"/>
    <mergeCell ref="L820:O827"/>
    <mergeCell ref="Q824:Q827"/>
    <mergeCell ref="R824:R827"/>
    <mergeCell ref="X816:X821"/>
    <mergeCell ref="Y816:Y821"/>
    <mergeCell ref="Z816:Z821"/>
    <mergeCell ref="AC816:AC821"/>
    <mergeCell ref="AD816:AG827"/>
    <mergeCell ref="W816:W819"/>
    <mergeCell ref="AH816:AH819"/>
    <mergeCell ref="P818:P821"/>
    <mergeCell ref="Q818:Q821"/>
    <mergeCell ref="R818:R821"/>
    <mergeCell ref="S818:S821"/>
    <mergeCell ref="T818:T821"/>
    <mergeCell ref="U818:U821"/>
    <mergeCell ref="Q816:Q817"/>
    <mergeCell ref="R816:R817"/>
    <mergeCell ref="S816:S817"/>
    <mergeCell ref="T816:T817"/>
    <mergeCell ref="U816:U817"/>
    <mergeCell ref="V816:V819"/>
    <mergeCell ref="V820:V823"/>
    <mergeCell ref="W820:W823"/>
    <mergeCell ref="X822:X827"/>
    <mergeCell ref="Y822:Y827"/>
    <mergeCell ref="Z822:Z827"/>
    <mergeCell ref="AC822:AC827"/>
    <mergeCell ref="T825:T827"/>
    <mergeCell ref="T822:T824"/>
    <mergeCell ref="U825:U827"/>
    <mergeCell ref="AB822:AB827"/>
    <mergeCell ref="AB816:AB821"/>
    <mergeCell ref="AA816:AA821"/>
    <mergeCell ref="AA822:AA827"/>
    <mergeCell ref="P810:P811"/>
    <mergeCell ref="Q810:Q811"/>
    <mergeCell ref="R810:R811"/>
    <mergeCell ref="S810:S811"/>
    <mergeCell ref="P812:P815"/>
    <mergeCell ref="Q812:Q815"/>
    <mergeCell ref="R812:R815"/>
    <mergeCell ref="L808:O815"/>
    <mergeCell ref="V808:V811"/>
    <mergeCell ref="W808:W811"/>
    <mergeCell ref="S812:S815"/>
    <mergeCell ref="U794:U797"/>
    <mergeCell ref="R806:R809"/>
    <mergeCell ref="S806:S809"/>
    <mergeCell ref="T806:T809"/>
    <mergeCell ref="U806:U809"/>
    <mergeCell ref="R804:R805"/>
    <mergeCell ref="S804:S805"/>
    <mergeCell ref="T804:T805"/>
    <mergeCell ref="U804:U805"/>
    <mergeCell ref="V804:V807"/>
    <mergeCell ref="W804:W807"/>
    <mergeCell ref="L804:M807"/>
    <mergeCell ref="N804:N807"/>
    <mergeCell ref="O804:O807"/>
    <mergeCell ref="P804:P805"/>
    <mergeCell ref="Q804:Q805"/>
    <mergeCell ref="V812:V815"/>
    <mergeCell ref="T810:T812"/>
    <mergeCell ref="U813:U815"/>
    <mergeCell ref="P806:P809"/>
    <mergeCell ref="Q806:Q809"/>
    <mergeCell ref="P792:P793"/>
    <mergeCell ref="Q792:Q793"/>
    <mergeCell ref="R792:R793"/>
    <mergeCell ref="S792:S793"/>
    <mergeCell ref="T792:T793"/>
    <mergeCell ref="P794:P797"/>
    <mergeCell ref="Q794:Q797"/>
    <mergeCell ref="R794:R797"/>
    <mergeCell ref="S794:S797"/>
    <mergeCell ref="W800:W803"/>
    <mergeCell ref="AH800:AH803"/>
    <mergeCell ref="AH796:AH799"/>
    <mergeCell ref="P798:P799"/>
    <mergeCell ref="Q798:Q799"/>
    <mergeCell ref="R798:R799"/>
    <mergeCell ref="S798:S799"/>
    <mergeCell ref="P800:P803"/>
    <mergeCell ref="Q800:Q803"/>
    <mergeCell ref="R800:R803"/>
    <mergeCell ref="T794:T797"/>
    <mergeCell ref="U792:U793"/>
    <mergeCell ref="V792:V795"/>
    <mergeCell ref="W792:W795"/>
    <mergeCell ref="U801:U803"/>
    <mergeCell ref="X798:X803"/>
    <mergeCell ref="Y798:Y803"/>
    <mergeCell ref="Z798:Z803"/>
    <mergeCell ref="AC798:AC803"/>
    <mergeCell ref="T801:T803"/>
    <mergeCell ref="AD792:AG803"/>
    <mergeCell ref="AB792:AB797"/>
    <mergeCell ref="X792:X797"/>
    <mergeCell ref="R780:R781"/>
    <mergeCell ref="S780:S781"/>
    <mergeCell ref="A792:A803"/>
    <mergeCell ref="E792:E803"/>
    <mergeCell ref="F792:F803"/>
    <mergeCell ref="G792:G803"/>
    <mergeCell ref="H792:H803"/>
    <mergeCell ref="L792:M795"/>
    <mergeCell ref="N792:N795"/>
    <mergeCell ref="AH784:AH787"/>
    <mergeCell ref="P786:P787"/>
    <mergeCell ref="Q786:Q787"/>
    <mergeCell ref="R786:R787"/>
    <mergeCell ref="S786:S787"/>
    <mergeCell ref="P788:P791"/>
    <mergeCell ref="Q788:Q791"/>
    <mergeCell ref="R788:R791"/>
    <mergeCell ref="S788:S791"/>
    <mergeCell ref="L784:O791"/>
    <mergeCell ref="V784:V787"/>
    <mergeCell ref="W784:W787"/>
    <mergeCell ref="V788:V791"/>
    <mergeCell ref="W788:W791"/>
    <mergeCell ref="L796:O803"/>
    <mergeCell ref="V796:V799"/>
    <mergeCell ref="S800:S803"/>
    <mergeCell ref="V800:V803"/>
    <mergeCell ref="AH792:AH795"/>
    <mergeCell ref="A780:A791"/>
    <mergeCell ref="E780:E791"/>
    <mergeCell ref="L780:M783"/>
    <mergeCell ref="O792:O795"/>
    <mergeCell ref="S776:S779"/>
    <mergeCell ref="V776:V779"/>
    <mergeCell ref="W776:W779"/>
    <mergeCell ref="AH772:AH775"/>
    <mergeCell ref="P774:P775"/>
    <mergeCell ref="Q774:Q775"/>
    <mergeCell ref="R774:R775"/>
    <mergeCell ref="S774:S775"/>
    <mergeCell ref="P776:P779"/>
    <mergeCell ref="L772:O779"/>
    <mergeCell ref="V772:V775"/>
    <mergeCell ref="AH780:AH783"/>
    <mergeCell ref="P782:P785"/>
    <mergeCell ref="Q782:Q785"/>
    <mergeCell ref="R782:R785"/>
    <mergeCell ref="S782:S785"/>
    <mergeCell ref="T782:T785"/>
    <mergeCell ref="U782:U785"/>
    <mergeCell ref="T780:T781"/>
    <mergeCell ref="U780:U781"/>
    <mergeCell ref="V780:V783"/>
    <mergeCell ref="W780:W783"/>
    <mergeCell ref="N780:N783"/>
    <mergeCell ref="O780:O783"/>
    <mergeCell ref="P780:P781"/>
    <mergeCell ref="AD780:AG791"/>
    <mergeCell ref="T786:T788"/>
    <mergeCell ref="AB780:AB785"/>
    <mergeCell ref="AB786:AB791"/>
    <mergeCell ref="X774:X779"/>
    <mergeCell ref="Y774:Y779"/>
    <mergeCell ref="Q780:Q781"/>
    <mergeCell ref="A768:A779"/>
    <mergeCell ref="E768:E779"/>
    <mergeCell ref="F768:F779"/>
    <mergeCell ref="G768:G779"/>
    <mergeCell ref="AH760:AH763"/>
    <mergeCell ref="P762:P763"/>
    <mergeCell ref="Q762:Q763"/>
    <mergeCell ref="R762:R763"/>
    <mergeCell ref="S762:S763"/>
    <mergeCell ref="T762:U767"/>
    <mergeCell ref="P764:P767"/>
    <mergeCell ref="Q764:Q767"/>
    <mergeCell ref="R764:R767"/>
    <mergeCell ref="L760:O767"/>
    <mergeCell ref="V760:V763"/>
    <mergeCell ref="W760:W763"/>
    <mergeCell ref="S764:S767"/>
    <mergeCell ref="V764:V767"/>
    <mergeCell ref="W764:W767"/>
    <mergeCell ref="W772:W775"/>
    <mergeCell ref="Q776:Q779"/>
    <mergeCell ref="R776:R779"/>
    <mergeCell ref="W768:W771"/>
    <mergeCell ref="AH768:AH771"/>
    <mergeCell ref="A756:A767"/>
    <mergeCell ref="E756:E767"/>
    <mergeCell ref="F756:F767"/>
    <mergeCell ref="G756:G767"/>
    <mergeCell ref="H756:H767"/>
    <mergeCell ref="AH776:AH779"/>
    <mergeCell ref="B756:B767"/>
    <mergeCell ref="C756:C767"/>
    <mergeCell ref="L768:M771"/>
    <mergeCell ref="N768:N771"/>
    <mergeCell ref="O768:O771"/>
    <mergeCell ref="P768:P769"/>
    <mergeCell ref="P770:P773"/>
    <mergeCell ref="Q770:Q773"/>
    <mergeCell ref="R770:R773"/>
    <mergeCell ref="S770:S773"/>
    <mergeCell ref="T770:T773"/>
    <mergeCell ref="U770:U773"/>
    <mergeCell ref="Q768:Q769"/>
    <mergeCell ref="R768:R769"/>
    <mergeCell ref="S768:S769"/>
    <mergeCell ref="T768:T769"/>
    <mergeCell ref="U768:U769"/>
    <mergeCell ref="V768:V771"/>
    <mergeCell ref="AH764:AH767"/>
    <mergeCell ref="X768:X773"/>
    <mergeCell ref="Y768:Y773"/>
    <mergeCell ref="Z768:Z773"/>
    <mergeCell ref="AC768:AC773"/>
    <mergeCell ref="AD768:AG779"/>
    <mergeCell ref="U777:U779"/>
    <mergeCell ref="X762:X767"/>
    <mergeCell ref="Y762:Y767"/>
    <mergeCell ref="Z762:Z767"/>
    <mergeCell ref="AC762:AC767"/>
    <mergeCell ref="AB768:AB773"/>
    <mergeCell ref="AB774:AB779"/>
    <mergeCell ref="Z774:Z779"/>
    <mergeCell ref="AC774:AC779"/>
    <mergeCell ref="AA768:AA773"/>
    <mergeCell ref="L748:O755"/>
    <mergeCell ref="P748:U755"/>
    <mergeCell ref="V748:W755"/>
    <mergeCell ref="AH748:AH755"/>
    <mergeCell ref="L741:L744"/>
    <mergeCell ref="M741:P744"/>
    <mergeCell ref="Q741:Q744"/>
    <mergeCell ref="T741:V744"/>
    <mergeCell ref="W741:AC744"/>
    <mergeCell ref="A745:R747"/>
    <mergeCell ref="S745:Z747"/>
    <mergeCell ref="AC745:AE747"/>
    <mergeCell ref="AH756:AH759"/>
    <mergeCell ref="P758:P761"/>
    <mergeCell ref="Q758:Q761"/>
    <mergeCell ref="R758:R761"/>
    <mergeCell ref="S758:S761"/>
    <mergeCell ref="T758:T761"/>
    <mergeCell ref="U758:U761"/>
    <mergeCell ref="R756:R757"/>
    <mergeCell ref="S756:S757"/>
    <mergeCell ref="V756:V759"/>
    <mergeCell ref="W756:W759"/>
    <mergeCell ref="L756:M759"/>
    <mergeCell ref="N756:N759"/>
    <mergeCell ref="O756:O759"/>
    <mergeCell ref="P756:P757"/>
    <mergeCell ref="Q756:Q757"/>
    <mergeCell ref="B748:D755"/>
    <mergeCell ref="I748:K755"/>
    <mergeCell ref="D756:D767"/>
    <mergeCell ref="I756:I767"/>
    <mergeCell ref="L723:M726"/>
    <mergeCell ref="N723:N726"/>
    <mergeCell ref="O723:O726"/>
    <mergeCell ref="P723:P724"/>
    <mergeCell ref="AH731:AH734"/>
    <mergeCell ref="AF735:AH736"/>
    <mergeCell ref="L736:L739"/>
    <mergeCell ref="M736:O739"/>
    <mergeCell ref="P736:U739"/>
    <mergeCell ref="V736:V739"/>
    <mergeCell ref="W736:AE739"/>
    <mergeCell ref="AG737:AH744"/>
    <mergeCell ref="S731:S734"/>
    <mergeCell ref="V731:V734"/>
    <mergeCell ref="W731:W734"/>
    <mergeCell ref="AH727:AH730"/>
    <mergeCell ref="P729:P730"/>
    <mergeCell ref="Q729:Q730"/>
    <mergeCell ref="R729:R730"/>
    <mergeCell ref="S729:S730"/>
    <mergeCell ref="P731:P734"/>
    <mergeCell ref="L727:O734"/>
    <mergeCell ref="Q731:Q734"/>
    <mergeCell ref="R731:R734"/>
    <mergeCell ref="U732:U734"/>
    <mergeCell ref="T732:T734"/>
    <mergeCell ref="AC723:AC728"/>
    <mergeCell ref="AD723:AG734"/>
    <mergeCell ref="AA723:AA728"/>
    <mergeCell ref="AA729:AA734"/>
    <mergeCell ref="AB723:AB728"/>
    <mergeCell ref="AB729:AB734"/>
    <mergeCell ref="P713:P716"/>
    <mergeCell ref="Q713:Q716"/>
    <mergeCell ref="W723:W726"/>
    <mergeCell ref="AH723:AH726"/>
    <mergeCell ref="P725:P728"/>
    <mergeCell ref="Q725:Q728"/>
    <mergeCell ref="R725:R728"/>
    <mergeCell ref="S725:S728"/>
    <mergeCell ref="T725:T728"/>
    <mergeCell ref="U725:U728"/>
    <mergeCell ref="Q723:Q724"/>
    <mergeCell ref="R723:R724"/>
    <mergeCell ref="S723:S724"/>
    <mergeCell ref="T723:T724"/>
    <mergeCell ref="U723:U724"/>
    <mergeCell ref="V723:V726"/>
    <mergeCell ref="V727:V730"/>
    <mergeCell ref="W727:W730"/>
    <mergeCell ref="X729:X734"/>
    <mergeCell ref="Y729:Y734"/>
    <mergeCell ref="Z729:Z734"/>
    <mergeCell ref="AC729:AC734"/>
    <mergeCell ref="AH719:AH722"/>
    <mergeCell ref="W719:W722"/>
    <mergeCell ref="X717:X722"/>
    <mergeCell ref="Y717:Y722"/>
    <mergeCell ref="Z717:Z722"/>
    <mergeCell ref="AC717:AC722"/>
    <mergeCell ref="X711:X716"/>
    <mergeCell ref="Y711:Y716"/>
    <mergeCell ref="Z711:Z716"/>
    <mergeCell ref="AC711:AC716"/>
    <mergeCell ref="P717:P718"/>
    <mergeCell ref="Q717:Q718"/>
    <mergeCell ref="R717:R718"/>
    <mergeCell ref="S717:S718"/>
    <mergeCell ref="P719:P722"/>
    <mergeCell ref="Q719:Q722"/>
    <mergeCell ref="R719:R722"/>
    <mergeCell ref="L715:O722"/>
    <mergeCell ref="V715:V718"/>
    <mergeCell ref="W715:W718"/>
    <mergeCell ref="S719:S722"/>
    <mergeCell ref="U701:U704"/>
    <mergeCell ref="R713:R716"/>
    <mergeCell ref="S713:S716"/>
    <mergeCell ref="T713:T716"/>
    <mergeCell ref="U713:U716"/>
    <mergeCell ref="R711:R712"/>
    <mergeCell ref="S711:S712"/>
    <mergeCell ref="T711:T712"/>
    <mergeCell ref="U711:U712"/>
    <mergeCell ref="V711:V714"/>
    <mergeCell ref="W711:W714"/>
    <mergeCell ref="L711:M714"/>
    <mergeCell ref="N711:N714"/>
    <mergeCell ref="O711:O714"/>
    <mergeCell ref="P711:P712"/>
    <mergeCell ref="Q711:Q712"/>
    <mergeCell ref="V719:V722"/>
    <mergeCell ref="W703:W706"/>
    <mergeCell ref="O699:O702"/>
    <mergeCell ref="P699:P700"/>
    <mergeCell ref="Q699:Q700"/>
    <mergeCell ref="P701:P704"/>
    <mergeCell ref="Q701:Q704"/>
    <mergeCell ref="R701:R704"/>
    <mergeCell ref="S701:S704"/>
    <mergeCell ref="W707:W710"/>
    <mergeCell ref="AH707:AH710"/>
    <mergeCell ref="AH703:AH706"/>
    <mergeCell ref="P705:P706"/>
    <mergeCell ref="Q705:Q706"/>
    <mergeCell ref="R705:R706"/>
    <mergeCell ref="S705:S706"/>
    <mergeCell ref="P707:P710"/>
    <mergeCell ref="Q707:Q710"/>
    <mergeCell ref="R707:R710"/>
    <mergeCell ref="T701:T704"/>
    <mergeCell ref="X705:X710"/>
    <mergeCell ref="Y705:Y710"/>
    <mergeCell ref="Z705:Z710"/>
    <mergeCell ref="AC705:AC710"/>
    <mergeCell ref="X699:X704"/>
    <mergeCell ref="Y699:Y704"/>
    <mergeCell ref="Z699:Z704"/>
    <mergeCell ref="AC699:AC704"/>
    <mergeCell ref="AD699:AG710"/>
    <mergeCell ref="AA699:AA704"/>
    <mergeCell ref="AA705:AA710"/>
    <mergeCell ref="T708:T710"/>
    <mergeCell ref="AB699:AB704"/>
    <mergeCell ref="AB705:AB710"/>
    <mergeCell ref="F699:F710"/>
    <mergeCell ref="G699:G710"/>
    <mergeCell ref="H699:H710"/>
    <mergeCell ref="L699:M702"/>
    <mergeCell ref="N699:N702"/>
    <mergeCell ref="AH691:AH694"/>
    <mergeCell ref="P693:P694"/>
    <mergeCell ref="Q693:Q694"/>
    <mergeCell ref="R693:R694"/>
    <mergeCell ref="S693:S694"/>
    <mergeCell ref="P695:P698"/>
    <mergeCell ref="Q695:Q698"/>
    <mergeCell ref="R695:R698"/>
    <mergeCell ref="S695:S698"/>
    <mergeCell ref="L691:O698"/>
    <mergeCell ref="V691:V694"/>
    <mergeCell ref="W691:W694"/>
    <mergeCell ref="V695:V698"/>
    <mergeCell ref="W695:W698"/>
    <mergeCell ref="L703:O710"/>
    <mergeCell ref="V703:V706"/>
    <mergeCell ref="S707:S710"/>
    <mergeCell ref="V707:V710"/>
    <mergeCell ref="U699:U700"/>
    <mergeCell ref="V699:V702"/>
    <mergeCell ref="W699:W702"/>
    <mergeCell ref="AH699:AH702"/>
    <mergeCell ref="R699:R700"/>
    <mergeCell ref="S699:S700"/>
    <mergeCell ref="T699:T700"/>
    <mergeCell ref="P689:P692"/>
    <mergeCell ref="Q689:Q692"/>
    <mergeCell ref="R689:R692"/>
    <mergeCell ref="S689:S692"/>
    <mergeCell ref="T689:T692"/>
    <mergeCell ref="U689:U692"/>
    <mergeCell ref="T687:T688"/>
    <mergeCell ref="U687:U688"/>
    <mergeCell ref="V687:V690"/>
    <mergeCell ref="W687:W690"/>
    <mergeCell ref="AH695:AH698"/>
    <mergeCell ref="N687:N690"/>
    <mergeCell ref="O687:O690"/>
    <mergeCell ref="P687:P688"/>
    <mergeCell ref="Q687:Q688"/>
    <mergeCell ref="R687:R688"/>
    <mergeCell ref="S687:S688"/>
    <mergeCell ref="AB687:AB692"/>
    <mergeCell ref="AB693:AB698"/>
    <mergeCell ref="Y687:Y692"/>
    <mergeCell ref="Z687:Z692"/>
    <mergeCell ref="AC687:AC692"/>
    <mergeCell ref="AH687:AH690"/>
    <mergeCell ref="AC693:AC698"/>
    <mergeCell ref="X687:X692"/>
    <mergeCell ref="V671:V674"/>
    <mergeCell ref="W671:W674"/>
    <mergeCell ref="W679:W682"/>
    <mergeCell ref="Q683:Q686"/>
    <mergeCell ref="R683:R686"/>
    <mergeCell ref="W675:W678"/>
    <mergeCell ref="AH675:AH678"/>
    <mergeCell ref="A663:A674"/>
    <mergeCell ref="E663:E674"/>
    <mergeCell ref="F663:F674"/>
    <mergeCell ref="G663:G674"/>
    <mergeCell ref="H663:H674"/>
    <mergeCell ref="AH683:AH686"/>
    <mergeCell ref="B663:B674"/>
    <mergeCell ref="C663:C674"/>
    <mergeCell ref="A687:A698"/>
    <mergeCell ref="E687:E698"/>
    <mergeCell ref="F687:F698"/>
    <mergeCell ref="G687:G698"/>
    <mergeCell ref="H687:H698"/>
    <mergeCell ref="L687:M690"/>
    <mergeCell ref="S683:S686"/>
    <mergeCell ref="V683:V686"/>
    <mergeCell ref="W683:W686"/>
    <mergeCell ref="AH679:AH682"/>
    <mergeCell ref="P681:P682"/>
    <mergeCell ref="Q681:Q682"/>
    <mergeCell ref="R681:R682"/>
    <mergeCell ref="S681:S682"/>
    <mergeCell ref="P683:P686"/>
    <mergeCell ref="L679:O686"/>
    <mergeCell ref="V679:V682"/>
    <mergeCell ref="V675:V678"/>
    <mergeCell ref="AH671:AH674"/>
    <mergeCell ref="X675:X680"/>
    <mergeCell ref="Y675:Y680"/>
    <mergeCell ref="Z675:Z680"/>
    <mergeCell ref="AC675:AC680"/>
    <mergeCell ref="AD675:AG686"/>
    <mergeCell ref="X681:X686"/>
    <mergeCell ref="Y681:Y686"/>
    <mergeCell ref="Z681:Z686"/>
    <mergeCell ref="AC681:AC686"/>
    <mergeCell ref="T684:T686"/>
    <mergeCell ref="Z669:Z674"/>
    <mergeCell ref="AC669:AC674"/>
    <mergeCell ref="AB675:AB680"/>
    <mergeCell ref="AB681:AB686"/>
    <mergeCell ref="A675:A686"/>
    <mergeCell ref="E675:E686"/>
    <mergeCell ref="F675:F686"/>
    <mergeCell ref="G675:G686"/>
    <mergeCell ref="AH667:AH670"/>
    <mergeCell ref="P669:P670"/>
    <mergeCell ref="Q669:Q670"/>
    <mergeCell ref="R669:R670"/>
    <mergeCell ref="S669:S670"/>
    <mergeCell ref="T669:U674"/>
    <mergeCell ref="P671:P674"/>
    <mergeCell ref="Q671:Q674"/>
    <mergeCell ref="R671:R674"/>
    <mergeCell ref="L667:O674"/>
    <mergeCell ref="V667:V670"/>
    <mergeCell ref="W667:W670"/>
    <mergeCell ref="L675:M678"/>
    <mergeCell ref="N675:N678"/>
    <mergeCell ref="O675:O678"/>
    <mergeCell ref="P675:P676"/>
    <mergeCell ref="P677:P680"/>
    <mergeCell ref="Q677:Q680"/>
    <mergeCell ref="R677:R680"/>
    <mergeCell ref="S677:S680"/>
    <mergeCell ref="T677:T680"/>
    <mergeCell ref="U677:U680"/>
    <mergeCell ref="Q675:Q676"/>
    <mergeCell ref="R675:R676"/>
    <mergeCell ref="S675:S676"/>
    <mergeCell ref="T675:T676"/>
    <mergeCell ref="U675:U676"/>
    <mergeCell ref="S671:S674"/>
    <mergeCell ref="U632:U635"/>
    <mergeCell ref="L655:O662"/>
    <mergeCell ref="P655:U662"/>
    <mergeCell ref="N630:N633"/>
    <mergeCell ref="O630:O633"/>
    <mergeCell ref="P630:P631"/>
    <mergeCell ref="L643:L646"/>
    <mergeCell ref="M643:O646"/>
    <mergeCell ref="P643:U646"/>
    <mergeCell ref="V655:W662"/>
    <mergeCell ref="AH655:AH662"/>
    <mergeCell ref="L648:L651"/>
    <mergeCell ref="M648:P651"/>
    <mergeCell ref="Q648:Q651"/>
    <mergeCell ref="T648:V651"/>
    <mergeCell ref="W648:AC651"/>
    <mergeCell ref="A652:R654"/>
    <mergeCell ref="S652:Z654"/>
    <mergeCell ref="AC652:AE654"/>
    <mergeCell ref="AH663:AH666"/>
    <mergeCell ref="P665:P668"/>
    <mergeCell ref="Q665:Q668"/>
    <mergeCell ref="R665:R668"/>
    <mergeCell ref="S665:S668"/>
    <mergeCell ref="T665:T668"/>
    <mergeCell ref="U665:U668"/>
    <mergeCell ref="R663:R664"/>
    <mergeCell ref="S663:S664"/>
    <mergeCell ref="V663:V666"/>
    <mergeCell ref="W663:W666"/>
    <mergeCell ref="L663:M666"/>
    <mergeCell ref="N663:N666"/>
    <mergeCell ref="O663:O666"/>
    <mergeCell ref="P663:P664"/>
    <mergeCell ref="Q663:Q664"/>
    <mergeCell ref="B655:D662"/>
    <mergeCell ref="I655:K662"/>
    <mergeCell ref="X663:X668"/>
    <mergeCell ref="V643:V646"/>
    <mergeCell ref="W643:AE646"/>
    <mergeCell ref="AG644:AH651"/>
    <mergeCell ref="S638:S641"/>
    <mergeCell ref="V638:V641"/>
    <mergeCell ref="W638:W641"/>
    <mergeCell ref="AH634:AH637"/>
    <mergeCell ref="P636:P637"/>
    <mergeCell ref="Q636:Q637"/>
    <mergeCell ref="R636:R637"/>
    <mergeCell ref="S636:S637"/>
    <mergeCell ref="P638:P641"/>
    <mergeCell ref="L634:O641"/>
    <mergeCell ref="Q638:Q641"/>
    <mergeCell ref="R638:R641"/>
    <mergeCell ref="W630:W633"/>
    <mergeCell ref="AH630:AH633"/>
    <mergeCell ref="P632:P635"/>
    <mergeCell ref="Q632:Q635"/>
    <mergeCell ref="R632:R635"/>
    <mergeCell ref="S632:S635"/>
    <mergeCell ref="T632:T635"/>
    <mergeCell ref="Q630:Q631"/>
    <mergeCell ref="L630:M633"/>
    <mergeCell ref="R630:R631"/>
    <mergeCell ref="S630:S631"/>
    <mergeCell ref="T630:T631"/>
    <mergeCell ref="U630:U631"/>
    <mergeCell ref="V630:V633"/>
    <mergeCell ref="V634:V637"/>
    <mergeCell ref="W634:W637"/>
    <mergeCell ref="X636:X641"/>
    <mergeCell ref="F630:F641"/>
    <mergeCell ref="G630:G641"/>
    <mergeCell ref="AH622:AH625"/>
    <mergeCell ref="P624:P625"/>
    <mergeCell ref="Q624:Q625"/>
    <mergeCell ref="R624:R625"/>
    <mergeCell ref="S624:S625"/>
    <mergeCell ref="P626:P629"/>
    <mergeCell ref="Q626:Q629"/>
    <mergeCell ref="R626:R629"/>
    <mergeCell ref="L622:O629"/>
    <mergeCell ref="V622:V625"/>
    <mergeCell ref="W622:W625"/>
    <mergeCell ref="S626:S629"/>
    <mergeCell ref="R620:R623"/>
    <mergeCell ref="S620:S623"/>
    <mergeCell ref="T620:T623"/>
    <mergeCell ref="U620:U623"/>
    <mergeCell ref="W626:W629"/>
    <mergeCell ref="W618:W621"/>
    <mergeCell ref="AB618:AB623"/>
    <mergeCell ref="AB624:AB629"/>
    <mergeCell ref="Q620:Q623"/>
    <mergeCell ref="AA624:AA629"/>
    <mergeCell ref="P620:P623"/>
    <mergeCell ref="Y630:Y635"/>
    <mergeCell ref="Y624:Y629"/>
    <mergeCell ref="Z624:Z629"/>
    <mergeCell ref="AC624:AC629"/>
    <mergeCell ref="R618:R619"/>
    <mergeCell ref="S618:S619"/>
    <mergeCell ref="T618:T619"/>
    <mergeCell ref="X618:X623"/>
    <mergeCell ref="AB606:AB611"/>
    <mergeCell ref="L610:O617"/>
    <mergeCell ref="V610:V613"/>
    <mergeCell ref="S614:S617"/>
    <mergeCell ref="W598:W601"/>
    <mergeCell ref="V614:V617"/>
    <mergeCell ref="U606:U607"/>
    <mergeCell ref="V606:V609"/>
    <mergeCell ref="W606:W609"/>
    <mergeCell ref="U615:U617"/>
    <mergeCell ref="Z606:Z611"/>
    <mergeCell ref="L606:M609"/>
    <mergeCell ref="L618:M621"/>
    <mergeCell ref="N618:N621"/>
    <mergeCell ref="O618:O621"/>
    <mergeCell ref="P618:P619"/>
    <mergeCell ref="Q618:Q619"/>
    <mergeCell ref="S612:S613"/>
    <mergeCell ref="P614:P617"/>
    <mergeCell ref="Q614:Q617"/>
    <mergeCell ref="R614:R617"/>
    <mergeCell ref="P608:P611"/>
    <mergeCell ref="P600:P601"/>
    <mergeCell ref="Q600:Q601"/>
    <mergeCell ref="AA600:AA605"/>
    <mergeCell ref="AA606:AA611"/>
    <mergeCell ref="W614:W617"/>
    <mergeCell ref="P612:P613"/>
    <mergeCell ref="R600:R601"/>
    <mergeCell ref="S600:S601"/>
    <mergeCell ref="P602:P605"/>
    <mergeCell ref="V598:V601"/>
    <mergeCell ref="V602:V605"/>
    <mergeCell ref="P596:P599"/>
    <mergeCell ref="Q596:Q599"/>
    <mergeCell ref="R596:R599"/>
    <mergeCell ref="S596:S599"/>
    <mergeCell ref="T596:T599"/>
    <mergeCell ref="U596:U599"/>
    <mergeCell ref="W594:W597"/>
    <mergeCell ref="U618:U619"/>
    <mergeCell ref="V618:V621"/>
    <mergeCell ref="W602:W605"/>
    <mergeCell ref="Q612:Q613"/>
    <mergeCell ref="R612:R613"/>
    <mergeCell ref="T612:T614"/>
    <mergeCell ref="T608:T611"/>
    <mergeCell ref="U603:U605"/>
    <mergeCell ref="W610:W613"/>
    <mergeCell ref="D594:D605"/>
    <mergeCell ref="I594:I605"/>
    <mergeCell ref="J594:J605"/>
    <mergeCell ref="K594:K605"/>
    <mergeCell ref="F606:F617"/>
    <mergeCell ref="G606:G617"/>
    <mergeCell ref="H606:H617"/>
    <mergeCell ref="N606:N609"/>
    <mergeCell ref="L598:O605"/>
    <mergeCell ref="C606:C617"/>
    <mergeCell ref="D606:D617"/>
    <mergeCell ref="I606:I617"/>
    <mergeCell ref="N594:N597"/>
    <mergeCell ref="O594:O597"/>
    <mergeCell ref="P594:P595"/>
    <mergeCell ref="T603:T605"/>
    <mergeCell ref="T615:T617"/>
    <mergeCell ref="O606:O609"/>
    <mergeCell ref="P606:P607"/>
    <mergeCell ref="Q606:Q607"/>
    <mergeCell ref="R606:R607"/>
    <mergeCell ref="S606:S607"/>
    <mergeCell ref="T606:T607"/>
    <mergeCell ref="Q608:Q611"/>
    <mergeCell ref="R608:R611"/>
    <mergeCell ref="S608:S611"/>
    <mergeCell ref="Q602:Q605"/>
    <mergeCell ref="S602:S605"/>
    <mergeCell ref="Q590:Q593"/>
    <mergeCell ref="R590:R593"/>
    <mergeCell ref="W582:W585"/>
    <mergeCell ref="P588:P589"/>
    <mergeCell ref="Q588:Q589"/>
    <mergeCell ref="R588:R589"/>
    <mergeCell ref="S588:S589"/>
    <mergeCell ref="P590:P593"/>
    <mergeCell ref="L586:O593"/>
    <mergeCell ref="V586:V589"/>
    <mergeCell ref="Q594:Q595"/>
    <mergeCell ref="R584:R587"/>
    <mergeCell ref="S584:S587"/>
    <mergeCell ref="T584:T587"/>
    <mergeCell ref="U584:U587"/>
    <mergeCell ref="Q582:Q583"/>
    <mergeCell ref="S590:S593"/>
    <mergeCell ref="V590:V593"/>
    <mergeCell ref="T591:T593"/>
    <mergeCell ref="L594:M597"/>
    <mergeCell ref="R594:R595"/>
    <mergeCell ref="S594:S595"/>
    <mergeCell ref="T594:T595"/>
    <mergeCell ref="U594:U595"/>
    <mergeCell ref="V594:V597"/>
    <mergeCell ref="P578:P581"/>
    <mergeCell ref="Q578:Q581"/>
    <mergeCell ref="R578:R581"/>
    <mergeCell ref="S578:S581"/>
    <mergeCell ref="V578:V581"/>
    <mergeCell ref="L574:O581"/>
    <mergeCell ref="V574:V577"/>
    <mergeCell ref="J570:J581"/>
    <mergeCell ref="K570:K581"/>
    <mergeCell ref="U570:U571"/>
    <mergeCell ref="T582:T583"/>
    <mergeCell ref="U582:U583"/>
    <mergeCell ref="V582:V585"/>
    <mergeCell ref="Q576:Q577"/>
    <mergeCell ref="R576:R577"/>
    <mergeCell ref="R582:R583"/>
    <mergeCell ref="S582:S583"/>
    <mergeCell ref="L582:M585"/>
    <mergeCell ref="N582:N585"/>
    <mergeCell ref="O582:O585"/>
    <mergeCell ref="P582:P583"/>
    <mergeCell ref="P584:P587"/>
    <mergeCell ref="L525:M528"/>
    <mergeCell ref="N525:N528"/>
    <mergeCell ref="O525:O528"/>
    <mergeCell ref="Q555:Q558"/>
    <mergeCell ref="T555:V558"/>
    <mergeCell ref="W555:AC558"/>
    <mergeCell ref="P572:P575"/>
    <mergeCell ref="Q572:Q575"/>
    <mergeCell ref="R572:R575"/>
    <mergeCell ref="S572:S575"/>
    <mergeCell ref="T572:T575"/>
    <mergeCell ref="U572:U575"/>
    <mergeCell ref="R570:R571"/>
    <mergeCell ref="S570:S571"/>
    <mergeCell ref="V570:V573"/>
    <mergeCell ref="W570:W573"/>
    <mergeCell ref="L570:M573"/>
    <mergeCell ref="N570:N573"/>
    <mergeCell ref="O570:O573"/>
    <mergeCell ref="P570:P571"/>
    <mergeCell ref="Q570:Q571"/>
    <mergeCell ref="L562:O569"/>
    <mergeCell ref="P562:U569"/>
    <mergeCell ref="V562:W569"/>
    <mergeCell ref="A559:R561"/>
    <mergeCell ref="B562:D569"/>
    <mergeCell ref="I562:K569"/>
    <mergeCell ref="A570:A581"/>
    <mergeCell ref="B570:B581"/>
    <mergeCell ref="AC576:AC581"/>
    <mergeCell ref="D570:D581"/>
    <mergeCell ref="S576:S577"/>
    <mergeCell ref="L550:L553"/>
    <mergeCell ref="M550:O553"/>
    <mergeCell ref="P550:U553"/>
    <mergeCell ref="V550:V553"/>
    <mergeCell ref="W550:AE553"/>
    <mergeCell ref="AG551:AH558"/>
    <mergeCell ref="S545:S548"/>
    <mergeCell ref="V545:V548"/>
    <mergeCell ref="W545:W548"/>
    <mergeCell ref="AH541:AH544"/>
    <mergeCell ref="P543:P544"/>
    <mergeCell ref="Q543:Q544"/>
    <mergeCell ref="R543:R544"/>
    <mergeCell ref="S543:S544"/>
    <mergeCell ref="P545:P548"/>
    <mergeCell ref="AD537:AG548"/>
    <mergeCell ref="AB537:AB542"/>
    <mergeCell ref="AB543:AB548"/>
    <mergeCell ref="R545:R548"/>
    <mergeCell ref="L537:M540"/>
    <mergeCell ref="N537:N540"/>
    <mergeCell ref="O537:O540"/>
    <mergeCell ref="P537:P538"/>
    <mergeCell ref="U525:U526"/>
    <mergeCell ref="P527:P530"/>
    <mergeCell ref="Q527:Q530"/>
    <mergeCell ref="W537:W540"/>
    <mergeCell ref="AH537:AH540"/>
    <mergeCell ref="P539:P542"/>
    <mergeCell ref="Q539:Q542"/>
    <mergeCell ref="R539:R542"/>
    <mergeCell ref="S539:S542"/>
    <mergeCell ref="T539:T542"/>
    <mergeCell ref="U539:U542"/>
    <mergeCell ref="Q537:Q538"/>
    <mergeCell ref="R537:R538"/>
    <mergeCell ref="S537:S538"/>
    <mergeCell ref="T537:T538"/>
    <mergeCell ref="U537:U538"/>
    <mergeCell ref="V537:V540"/>
    <mergeCell ref="V541:V544"/>
    <mergeCell ref="W541:W544"/>
    <mergeCell ref="X543:X548"/>
    <mergeCell ref="Y543:Y548"/>
    <mergeCell ref="W533:W536"/>
    <mergeCell ref="X531:X536"/>
    <mergeCell ref="Y531:Y536"/>
    <mergeCell ref="Z531:Z536"/>
    <mergeCell ref="AC531:AC536"/>
    <mergeCell ref="X525:X530"/>
    <mergeCell ref="Y525:Y530"/>
    <mergeCell ref="Z525:Z530"/>
    <mergeCell ref="AA525:AA530"/>
    <mergeCell ref="AH545:AH548"/>
    <mergeCell ref="P531:P532"/>
    <mergeCell ref="R521:R524"/>
    <mergeCell ref="T515:T518"/>
    <mergeCell ref="X519:X524"/>
    <mergeCell ref="Y519:Y524"/>
    <mergeCell ref="Z519:Z524"/>
    <mergeCell ref="AC519:AC524"/>
    <mergeCell ref="X513:X518"/>
    <mergeCell ref="Y513:Y518"/>
    <mergeCell ref="Z513:Z518"/>
    <mergeCell ref="S513:S514"/>
    <mergeCell ref="T513:T514"/>
    <mergeCell ref="S531:S532"/>
    <mergeCell ref="P533:P536"/>
    <mergeCell ref="Q533:Q536"/>
    <mergeCell ref="R533:R536"/>
    <mergeCell ref="V529:V532"/>
    <mergeCell ref="W529:W532"/>
    <mergeCell ref="S533:S536"/>
    <mergeCell ref="R527:R530"/>
    <mergeCell ref="S527:S530"/>
    <mergeCell ref="V525:V528"/>
    <mergeCell ref="W525:W528"/>
    <mergeCell ref="AC525:AC530"/>
    <mergeCell ref="AA531:AA536"/>
    <mergeCell ref="P525:P526"/>
    <mergeCell ref="Q525:Q526"/>
    <mergeCell ref="V533:V536"/>
    <mergeCell ref="T527:T530"/>
    <mergeCell ref="U527:U530"/>
    <mergeCell ref="R525:R526"/>
    <mergeCell ref="S525:S526"/>
    <mergeCell ref="T525:T526"/>
    <mergeCell ref="A513:A524"/>
    <mergeCell ref="E513:E524"/>
    <mergeCell ref="F513:F524"/>
    <mergeCell ref="G513:G524"/>
    <mergeCell ref="H513:H524"/>
    <mergeCell ref="L513:M516"/>
    <mergeCell ref="N513:N516"/>
    <mergeCell ref="A501:A512"/>
    <mergeCell ref="E501:E512"/>
    <mergeCell ref="F501:F512"/>
    <mergeCell ref="G501:G512"/>
    <mergeCell ref="H501:H512"/>
    <mergeCell ref="L501:M504"/>
    <mergeCell ref="P515:P518"/>
    <mergeCell ref="Q515:Q518"/>
    <mergeCell ref="R515:R518"/>
    <mergeCell ref="S515:S518"/>
    <mergeCell ref="B513:B524"/>
    <mergeCell ref="C513:C524"/>
    <mergeCell ref="D513:D524"/>
    <mergeCell ref="I513:I524"/>
    <mergeCell ref="J513:J524"/>
    <mergeCell ref="K513:K524"/>
    <mergeCell ref="B501:B512"/>
    <mergeCell ref="C501:C512"/>
    <mergeCell ref="P509:P512"/>
    <mergeCell ref="Q509:Q512"/>
    <mergeCell ref="R509:R512"/>
    <mergeCell ref="S509:S512"/>
    <mergeCell ref="L505:O512"/>
    <mergeCell ref="P519:P520"/>
    <mergeCell ref="S519:S520"/>
    <mergeCell ref="V509:V512"/>
    <mergeCell ref="W509:W512"/>
    <mergeCell ref="L517:O524"/>
    <mergeCell ref="V517:V520"/>
    <mergeCell ref="S521:S524"/>
    <mergeCell ref="V521:V524"/>
    <mergeCell ref="U513:U514"/>
    <mergeCell ref="V513:V516"/>
    <mergeCell ref="W513:W516"/>
    <mergeCell ref="AH513:AH516"/>
    <mergeCell ref="AH509:AH512"/>
    <mergeCell ref="AC513:AC518"/>
    <mergeCell ref="AD513:AG524"/>
    <mergeCell ref="AA519:AA524"/>
    <mergeCell ref="T522:T524"/>
    <mergeCell ref="AA513:AA518"/>
    <mergeCell ref="AB513:AB518"/>
    <mergeCell ref="AB519:AB524"/>
    <mergeCell ref="U515:U518"/>
    <mergeCell ref="W521:W524"/>
    <mergeCell ref="AC507:AC512"/>
    <mergeCell ref="O513:O516"/>
    <mergeCell ref="P513:P514"/>
    <mergeCell ref="Q513:Q514"/>
    <mergeCell ref="R513:R514"/>
    <mergeCell ref="W517:W520"/>
    <mergeCell ref="AH521:AH524"/>
    <mergeCell ref="AH517:AH520"/>
    <mergeCell ref="Q519:Q520"/>
    <mergeCell ref="R519:R520"/>
    <mergeCell ref="P521:P524"/>
    <mergeCell ref="Q521:Q524"/>
    <mergeCell ref="R495:R496"/>
    <mergeCell ref="S495:S496"/>
    <mergeCell ref="P497:P500"/>
    <mergeCell ref="L493:O500"/>
    <mergeCell ref="V493:V496"/>
    <mergeCell ref="AH501:AH504"/>
    <mergeCell ref="P503:P506"/>
    <mergeCell ref="Q503:Q506"/>
    <mergeCell ref="R503:R506"/>
    <mergeCell ref="S503:S506"/>
    <mergeCell ref="T503:T506"/>
    <mergeCell ref="U503:U506"/>
    <mergeCell ref="T501:T502"/>
    <mergeCell ref="U501:U502"/>
    <mergeCell ref="V501:V504"/>
    <mergeCell ref="W501:W504"/>
    <mergeCell ref="N501:N504"/>
    <mergeCell ref="O501:O504"/>
    <mergeCell ref="P501:P502"/>
    <mergeCell ref="AH505:AH508"/>
    <mergeCell ref="P507:P508"/>
    <mergeCell ref="Q507:Q508"/>
    <mergeCell ref="R507:R508"/>
    <mergeCell ref="S507:S508"/>
    <mergeCell ref="Q501:Q502"/>
    <mergeCell ref="R501:R502"/>
    <mergeCell ref="V505:V508"/>
    <mergeCell ref="W505:W508"/>
    <mergeCell ref="S501:S502"/>
    <mergeCell ref="A489:A500"/>
    <mergeCell ref="E489:E500"/>
    <mergeCell ref="F489:F500"/>
    <mergeCell ref="G489:G500"/>
    <mergeCell ref="AH481:AH484"/>
    <mergeCell ref="P483:P484"/>
    <mergeCell ref="Q483:Q484"/>
    <mergeCell ref="R483:R484"/>
    <mergeCell ref="S483:S484"/>
    <mergeCell ref="T483:U488"/>
    <mergeCell ref="P485:P488"/>
    <mergeCell ref="Q485:Q488"/>
    <mergeCell ref="R485:R488"/>
    <mergeCell ref="L481:O488"/>
    <mergeCell ref="V481:V484"/>
    <mergeCell ref="W481:W484"/>
    <mergeCell ref="S485:S488"/>
    <mergeCell ref="V485:V488"/>
    <mergeCell ref="W485:W488"/>
    <mergeCell ref="W493:W496"/>
    <mergeCell ref="Q497:Q500"/>
    <mergeCell ref="R497:R500"/>
    <mergeCell ref="W489:W492"/>
    <mergeCell ref="AH489:AH492"/>
    <mergeCell ref="A477:A488"/>
    <mergeCell ref="E477:E488"/>
    <mergeCell ref="F477:F488"/>
    <mergeCell ref="G477:G488"/>
    <mergeCell ref="H477:H488"/>
    <mergeCell ref="AH497:AH500"/>
    <mergeCell ref="B477:B488"/>
    <mergeCell ref="C477:C488"/>
    <mergeCell ref="N489:N492"/>
    <mergeCell ref="O489:O492"/>
    <mergeCell ref="P489:P490"/>
    <mergeCell ref="P491:P494"/>
    <mergeCell ref="Q491:Q494"/>
    <mergeCell ref="R491:R494"/>
    <mergeCell ref="S491:S494"/>
    <mergeCell ref="T491:T494"/>
    <mergeCell ref="U491:U494"/>
    <mergeCell ref="Q489:Q490"/>
    <mergeCell ref="R489:R490"/>
    <mergeCell ref="S489:S490"/>
    <mergeCell ref="T489:T490"/>
    <mergeCell ref="U489:U490"/>
    <mergeCell ref="V489:V492"/>
    <mergeCell ref="AH485:AH488"/>
    <mergeCell ref="Y483:Y488"/>
    <mergeCell ref="Z483:Z488"/>
    <mergeCell ref="AC483:AC488"/>
    <mergeCell ref="AA489:AA494"/>
    <mergeCell ref="Y489:Y494"/>
    <mergeCell ref="Z489:Z494"/>
    <mergeCell ref="AC489:AC494"/>
    <mergeCell ref="AD489:AG500"/>
    <mergeCell ref="AB489:AB494"/>
    <mergeCell ref="AB495:AB500"/>
    <mergeCell ref="S497:S500"/>
    <mergeCell ref="V497:V500"/>
    <mergeCell ref="W497:W500"/>
    <mergeCell ref="AH493:AH496"/>
    <mergeCell ref="P495:P496"/>
    <mergeCell ref="Q495:Q496"/>
    <mergeCell ref="L469:O476"/>
    <mergeCell ref="P469:U476"/>
    <mergeCell ref="V469:W476"/>
    <mergeCell ref="AH469:AH476"/>
    <mergeCell ref="L462:L465"/>
    <mergeCell ref="M462:P465"/>
    <mergeCell ref="Q462:Q465"/>
    <mergeCell ref="T462:V465"/>
    <mergeCell ref="W462:AC465"/>
    <mergeCell ref="A466:R468"/>
    <mergeCell ref="S466:Z468"/>
    <mergeCell ref="AC466:AE468"/>
    <mergeCell ref="AH477:AH480"/>
    <mergeCell ref="P479:P482"/>
    <mergeCell ref="Q479:Q482"/>
    <mergeCell ref="R479:R482"/>
    <mergeCell ref="S479:S482"/>
    <mergeCell ref="T479:T482"/>
    <mergeCell ref="U479:U482"/>
    <mergeCell ref="R477:R478"/>
    <mergeCell ref="S477:S478"/>
    <mergeCell ref="V477:V480"/>
    <mergeCell ref="W477:W480"/>
    <mergeCell ref="L477:M480"/>
    <mergeCell ref="N477:N480"/>
    <mergeCell ref="O477:O480"/>
    <mergeCell ref="P477:P478"/>
    <mergeCell ref="Q477:Q478"/>
    <mergeCell ref="B469:D476"/>
    <mergeCell ref="I469:K476"/>
    <mergeCell ref="D477:D488"/>
    <mergeCell ref="I477:I488"/>
    <mergeCell ref="L444:M447"/>
    <mergeCell ref="N444:N447"/>
    <mergeCell ref="O444:O447"/>
    <mergeCell ref="P444:P445"/>
    <mergeCell ref="AH452:AH455"/>
    <mergeCell ref="AF456:AH457"/>
    <mergeCell ref="L457:L460"/>
    <mergeCell ref="M457:O460"/>
    <mergeCell ref="P457:U460"/>
    <mergeCell ref="V457:V460"/>
    <mergeCell ref="W457:AE460"/>
    <mergeCell ref="AG458:AH465"/>
    <mergeCell ref="S452:S455"/>
    <mergeCell ref="V452:V455"/>
    <mergeCell ref="W452:W455"/>
    <mergeCell ref="AH448:AH451"/>
    <mergeCell ref="P450:P451"/>
    <mergeCell ref="Q450:Q451"/>
    <mergeCell ref="R450:R451"/>
    <mergeCell ref="S450:S451"/>
    <mergeCell ref="P452:P455"/>
    <mergeCell ref="L448:O455"/>
    <mergeCell ref="Q452:Q455"/>
    <mergeCell ref="R452:R455"/>
    <mergeCell ref="AD444:AG455"/>
    <mergeCell ref="Z444:Z449"/>
    <mergeCell ref="AC444:AC449"/>
    <mergeCell ref="T450:T452"/>
    <mergeCell ref="U453:U455"/>
    <mergeCell ref="T453:T455"/>
    <mergeCell ref="AH444:AH447"/>
    <mergeCell ref="P446:P449"/>
    <mergeCell ref="Q446:Q449"/>
    <mergeCell ref="R446:R449"/>
    <mergeCell ref="S446:S449"/>
    <mergeCell ref="T446:T449"/>
    <mergeCell ref="U446:U449"/>
    <mergeCell ref="Q444:Q445"/>
    <mergeCell ref="R444:R445"/>
    <mergeCell ref="S444:S445"/>
    <mergeCell ref="T444:T445"/>
    <mergeCell ref="U444:U445"/>
    <mergeCell ref="V444:V447"/>
    <mergeCell ref="V448:V451"/>
    <mergeCell ref="W448:W451"/>
    <mergeCell ref="X438:X443"/>
    <mergeCell ref="Y438:Y443"/>
    <mergeCell ref="Z438:Z443"/>
    <mergeCell ref="AC438:AC443"/>
    <mergeCell ref="W440:W443"/>
    <mergeCell ref="U441:U443"/>
    <mergeCell ref="T441:T443"/>
    <mergeCell ref="AA444:AA449"/>
    <mergeCell ref="AA450:AA455"/>
    <mergeCell ref="X444:X449"/>
    <mergeCell ref="Y444:Y449"/>
    <mergeCell ref="AB438:AB443"/>
    <mergeCell ref="AB444:AB449"/>
    <mergeCell ref="AB450:AB455"/>
    <mergeCell ref="P438:P439"/>
    <mergeCell ref="Q438:Q439"/>
    <mergeCell ref="R438:R439"/>
    <mergeCell ref="S438:S439"/>
    <mergeCell ref="P440:P443"/>
    <mergeCell ref="Q440:Q443"/>
    <mergeCell ref="X432:X437"/>
    <mergeCell ref="Y432:Y437"/>
    <mergeCell ref="Z432:Z437"/>
    <mergeCell ref="R440:R443"/>
    <mergeCell ref="L436:O443"/>
    <mergeCell ref="V436:V439"/>
    <mergeCell ref="W436:W439"/>
    <mergeCell ref="S440:S443"/>
    <mergeCell ref="U422:U425"/>
    <mergeCell ref="R434:R437"/>
    <mergeCell ref="S434:S437"/>
    <mergeCell ref="T434:T437"/>
    <mergeCell ref="U434:U437"/>
    <mergeCell ref="R432:R433"/>
    <mergeCell ref="S432:S433"/>
    <mergeCell ref="T432:T433"/>
    <mergeCell ref="U432:U433"/>
    <mergeCell ref="V432:V435"/>
    <mergeCell ref="W432:W435"/>
    <mergeCell ref="L432:M435"/>
    <mergeCell ref="N432:N435"/>
    <mergeCell ref="O432:O435"/>
    <mergeCell ref="P432:P433"/>
    <mergeCell ref="Q432:Q433"/>
    <mergeCell ref="V440:V443"/>
    <mergeCell ref="V420:V423"/>
    <mergeCell ref="P434:P437"/>
    <mergeCell ref="Q434:Q437"/>
    <mergeCell ref="O420:O423"/>
    <mergeCell ref="P420:P421"/>
    <mergeCell ref="Q420:Q421"/>
    <mergeCell ref="R420:R421"/>
    <mergeCell ref="S420:S421"/>
    <mergeCell ref="T420:T421"/>
    <mergeCell ref="P422:P425"/>
    <mergeCell ref="Q422:Q425"/>
    <mergeCell ref="R422:R425"/>
    <mergeCell ref="S422:S425"/>
    <mergeCell ref="W428:W431"/>
    <mergeCell ref="AH428:AH431"/>
    <mergeCell ref="AH424:AH427"/>
    <mergeCell ref="P426:P427"/>
    <mergeCell ref="Q426:Q427"/>
    <mergeCell ref="R426:R427"/>
    <mergeCell ref="S426:S427"/>
    <mergeCell ref="P428:P431"/>
    <mergeCell ref="Q428:Q431"/>
    <mergeCell ref="R428:R431"/>
    <mergeCell ref="T422:T425"/>
    <mergeCell ref="X426:X431"/>
    <mergeCell ref="Y426:Y431"/>
    <mergeCell ref="Z426:Z431"/>
    <mergeCell ref="AC426:AC431"/>
    <mergeCell ref="Y420:Y425"/>
    <mergeCell ref="Z420:Z425"/>
    <mergeCell ref="AC420:AC425"/>
    <mergeCell ref="AD420:AG431"/>
    <mergeCell ref="T429:T431"/>
    <mergeCell ref="A420:A431"/>
    <mergeCell ref="E420:E431"/>
    <mergeCell ref="F420:F431"/>
    <mergeCell ref="G420:G431"/>
    <mergeCell ref="H420:H431"/>
    <mergeCell ref="L420:M423"/>
    <mergeCell ref="N420:N423"/>
    <mergeCell ref="AH412:AH415"/>
    <mergeCell ref="P414:P415"/>
    <mergeCell ref="Q414:Q415"/>
    <mergeCell ref="R414:R415"/>
    <mergeCell ref="S414:S415"/>
    <mergeCell ref="P416:P419"/>
    <mergeCell ref="Q416:Q419"/>
    <mergeCell ref="R416:R419"/>
    <mergeCell ref="S416:S419"/>
    <mergeCell ref="L412:O419"/>
    <mergeCell ref="V412:V415"/>
    <mergeCell ref="W412:W415"/>
    <mergeCell ref="V416:V419"/>
    <mergeCell ref="W416:W419"/>
    <mergeCell ref="L424:O431"/>
    <mergeCell ref="V424:V427"/>
    <mergeCell ref="S428:S431"/>
    <mergeCell ref="V428:V431"/>
    <mergeCell ref="AH420:AH423"/>
    <mergeCell ref="L408:M411"/>
    <mergeCell ref="S404:S407"/>
    <mergeCell ref="V404:V407"/>
    <mergeCell ref="W404:W407"/>
    <mergeCell ref="AH400:AH403"/>
    <mergeCell ref="P402:P403"/>
    <mergeCell ref="Q402:Q403"/>
    <mergeCell ref="R402:R403"/>
    <mergeCell ref="S402:S403"/>
    <mergeCell ref="P404:P407"/>
    <mergeCell ref="L400:O407"/>
    <mergeCell ref="V400:V403"/>
    <mergeCell ref="AH408:AH411"/>
    <mergeCell ref="P410:P413"/>
    <mergeCell ref="Q410:Q413"/>
    <mergeCell ref="R410:R413"/>
    <mergeCell ref="S410:S413"/>
    <mergeCell ref="T410:T413"/>
    <mergeCell ref="U410:U413"/>
    <mergeCell ref="T408:T409"/>
    <mergeCell ref="U408:U409"/>
    <mergeCell ref="V408:V411"/>
    <mergeCell ref="W408:W411"/>
    <mergeCell ref="N408:N411"/>
    <mergeCell ref="O408:O411"/>
    <mergeCell ref="P408:P409"/>
    <mergeCell ref="Q408:Q409"/>
    <mergeCell ref="R408:R409"/>
    <mergeCell ref="S408:S409"/>
    <mergeCell ref="A396:A407"/>
    <mergeCell ref="E396:E407"/>
    <mergeCell ref="F396:F407"/>
    <mergeCell ref="G396:G407"/>
    <mergeCell ref="AH388:AH391"/>
    <mergeCell ref="P390:P391"/>
    <mergeCell ref="Q390:Q391"/>
    <mergeCell ref="R390:R391"/>
    <mergeCell ref="S390:S391"/>
    <mergeCell ref="T390:U395"/>
    <mergeCell ref="P392:P395"/>
    <mergeCell ref="Q392:Q395"/>
    <mergeCell ref="R392:R395"/>
    <mergeCell ref="L388:O395"/>
    <mergeCell ref="V388:V391"/>
    <mergeCell ref="W388:W391"/>
    <mergeCell ref="S392:S395"/>
    <mergeCell ref="V392:V395"/>
    <mergeCell ref="W392:W395"/>
    <mergeCell ref="W400:W403"/>
    <mergeCell ref="Q404:Q407"/>
    <mergeCell ref="R404:R407"/>
    <mergeCell ref="W396:W399"/>
    <mergeCell ref="AH396:AH399"/>
    <mergeCell ref="A384:A395"/>
    <mergeCell ref="E384:E395"/>
    <mergeCell ref="F384:F395"/>
    <mergeCell ref="G384:G395"/>
    <mergeCell ref="H384:H395"/>
    <mergeCell ref="AH404:AH407"/>
    <mergeCell ref="X390:X395"/>
    <mergeCell ref="Y390:Y395"/>
    <mergeCell ref="L396:M399"/>
    <mergeCell ref="N396:N399"/>
    <mergeCell ref="O396:O399"/>
    <mergeCell ref="P396:P397"/>
    <mergeCell ref="P398:P401"/>
    <mergeCell ref="Q398:Q401"/>
    <mergeCell ref="R398:R401"/>
    <mergeCell ref="S398:S401"/>
    <mergeCell ref="T398:T401"/>
    <mergeCell ref="U398:U401"/>
    <mergeCell ref="Q396:Q397"/>
    <mergeCell ref="R396:R397"/>
    <mergeCell ref="S396:S397"/>
    <mergeCell ref="T396:T397"/>
    <mergeCell ref="U396:U397"/>
    <mergeCell ref="V396:V399"/>
    <mergeCell ref="AH392:AH395"/>
    <mergeCell ref="Z390:Z395"/>
    <mergeCell ref="AC390:AC395"/>
    <mergeCell ref="X396:X401"/>
    <mergeCell ref="Y396:Y401"/>
    <mergeCell ref="Z396:Z401"/>
    <mergeCell ref="AC396:AC401"/>
    <mergeCell ref="AD396:AG407"/>
    <mergeCell ref="T405:T407"/>
    <mergeCell ref="X402:X407"/>
    <mergeCell ref="Y402:Y407"/>
    <mergeCell ref="Z402:Z407"/>
    <mergeCell ref="AC402:AC407"/>
    <mergeCell ref="AA396:AA401"/>
    <mergeCell ref="AA402:AA407"/>
    <mergeCell ref="AD384:AG395"/>
    <mergeCell ref="L376:O383"/>
    <mergeCell ref="P376:U383"/>
    <mergeCell ref="V376:W383"/>
    <mergeCell ref="AH376:AH383"/>
    <mergeCell ref="L369:L372"/>
    <mergeCell ref="M369:P372"/>
    <mergeCell ref="Q369:Q372"/>
    <mergeCell ref="T369:V372"/>
    <mergeCell ref="W369:AC372"/>
    <mergeCell ref="A373:R375"/>
    <mergeCell ref="S373:Z375"/>
    <mergeCell ref="AC373:AE375"/>
    <mergeCell ref="AH384:AH387"/>
    <mergeCell ref="P386:P389"/>
    <mergeCell ref="Q386:Q389"/>
    <mergeCell ref="R386:R389"/>
    <mergeCell ref="S386:S389"/>
    <mergeCell ref="T386:T389"/>
    <mergeCell ref="U386:U389"/>
    <mergeCell ref="R384:R385"/>
    <mergeCell ref="S384:S385"/>
    <mergeCell ref="V384:V387"/>
    <mergeCell ref="W384:W387"/>
    <mergeCell ref="L384:M387"/>
    <mergeCell ref="N384:N387"/>
    <mergeCell ref="O384:O387"/>
    <mergeCell ref="P384:P385"/>
    <mergeCell ref="Q384:Q385"/>
    <mergeCell ref="B376:D383"/>
    <mergeCell ref="I376:K383"/>
    <mergeCell ref="B384:B395"/>
    <mergeCell ref="C384:C395"/>
    <mergeCell ref="L364:L367"/>
    <mergeCell ref="M364:O367"/>
    <mergeCell ref="P364:U367"/>
    <mergeCell ref="V364:V367"/>
    <mergeCell ref="W364:AE367"/>
    <mergeCell ref="AG365:AH372"/>
    <mergeCell ref="S359:S362"/>
    <mergeCell ref="V359:V362"/>
    <mergeCell ref="W359:W362"/>
    <mergeCell ref="AH355:AH358"/>
    <mergeCell ref="P357:P358"/>
    <mergeCell ref="Q357:Q358"/>
    <mergeCell ref="R357:R358"/>
    <mergeCell ref="S357:S358"/>
    <mergeCell ref="P359:P362"/>
    <mergeCell ref="L355:O362"/>
    <mergeCell ref="X351:X356"/>
    <mergeCell ref="Y351:Y356"/>
    <mergeCell ref="Z351:Z356"/>
    <mergeCell ref="AH351:AH354"/>
    <mergeCell ref="P353:P356"/>
    <mergeCell ref="Q353:Q356"/>
    <mergeCell ref="AA351:AA356"/>
    <mergeCell ref="AA357:AA362"/>
    <mergeCell ref="AC351:AC356"/>
    <mergeCell ref="AD351:AG362"/>
    <mergeCell ref="R353:R356"/>
    <mergeCell ref="AC357:AC362"/>
    <mergeCell ref="L343:O350"/>
    <mergeCell ref="V343:V346"/>
    <mergeCell ref="W343:W346"/>
    <mergeCell ref="S347:S350"/>
    <mergeCell ref="R351:R352"/>
    <mergeCell ref="S351:S352"/>
    <mergeCell ref="T351:T352"/>
    <mergeCell ref="U351:U352"/>
    <mergeCell ref="V351:V354"/>
    <mergeCell ref="V355:V358"/>
    <mergeCell ref="W355:W358"/>
    <mergeCell ref="Q359:Q362"/>
    <mergeCell ref="R359:R362"/>
    <mergeCell ref="S353:S356"/>
    <mergeCell ref="T353:T356"/>
    <mergeCell ref="U353:U356"/>
    <mergeCell ref="Q351:Q352"/>
    <mergeCell ref="T360:T362"/>
    <mergeCell ref="P341:P344"/>
    <mergeCell ref="Q341:Q344"/>
    <mergeCell ref="W351:W354"/>
    <mergeCell ref="L339:M342"/>
    <mergeCell ref="N339:N342"/>
    <mergeCell ref="O339:O342"/>
    <mergeCell ref="L351:M354"/>
    <mergeCell ref="N351:N354"/>
    <mergeCell ref="O351:O354"/>
    <mergeCell ref="P351:P352"/>
    <mergeCell ref="P345:P346"/>
    <mergeCell ref="Q345:Q346"/>
    <mergeCell ref="R345:R346"/>
    <mergeCell ref="T345:T347"/>
    <mergeCell ref="S345:S346"/>
    <mergeCell ref="P347:P350"/>
    <mergeCell ref="Q347:Q350"/>
    <mergeCell ref="R347:R350"/>
    <mergeCell ref="X345:X350"/>
    <mergeCell ref="Y345:Y350"/>
    <mergeCell ref="Z345:Z350"/>
    <mergeCell ref="AC345:AC350"/>
    <mergeCell ref="X339:X344"/>
    <mergeCell ref="Y339:Y344"/>
    <mergeCell ref="Z339:Z344"/>
    <mergeCell ref="AC339:AC344"/>
    <mergeCell ref="AD339:AG350"/>
    <mergeCell ref="AH343:AH346"/>
    <mergeCell ref="U348:U350"/>
    <mergeCell ref="T321:T323"/>
    <mergeCell ref="U324:U326"/>
    <mergeCell ref="R341:R344"/>
    <mergeCell ref="S341:S344"/>
    <mergeCell ref="T341:T344"/>
    <mergeCell ref="U341:U344"/>
    <mergeCell ref="R339:R340"/>
    <mergeCell ref="S339:S340"/>
    <mergeCell ref="T339:T340"/>
    <mergeCell ref="U339:U340"/>
    <mergeCell ref="V339:V342"/>
    <mergeCell ref="W339:W342"/>
    <mergeCell ref="P339:P340"/>
    <mergeCell ref="Q339:Q340"/>
    <mergeCell ref="V347:V350"/>
    <mergeCell ref="W347:W350"/>
    <mergeCell ref="AH347:AH350"/>
    <mergeCell ref="R335:R338"/>
    <mergeCell ref="B327:B338"/>
    <mergeCell ref="N315:N318"/>
    <mergeCell ref="O315:O318"/>
    <mergeCell ref="P315:P316"/>
    <mergeCell ref="V327:V330"/>
    <mergeCell ref="W327:W330"/>
    <mergeCell ref="AH327:AH330"/>
    <mergeCell ref="W331:W334"/>
    <mergeCell ref="O327:O330"/>
    <mergeCell ref="P327:P328"/>
    <mergeCell ref="Q327:Q328"/>
    <mergeCell ref="R327:R328"/>
    <mergeCell ref="S327:S328"/>
    <mergeCell ref="T327:T328"/>
    <mergeCell ref="P329:P332"/>
    <mergeCell ref="Q329:Q332"/>
    <mergeCell ref="R329:R332"/>
    <mergeCell ref="S329:S332"/>
    <mergeCell ref="AH331:AH334"/>
    <mergeCell ref="P333:P334"/>
    <mergeCell ref="Q333:Q334"/>
    <mergeCell ref="R333:R334"/>
    <mergeCell ref="S333:S334"/>
    <mergeCell ref="T329:T332"/>
    <mergeCell ref="U329:U332"/>
    <mergeCell ref="X327:X332"/>
    <mergeCell ref="Y327:Y332"/>
    <mergeCell ref="Z327:Z332"/>
    <mergeCell ref="AC327:AC332"/>
    <mergeCell ref="AD327:AG338"/>
    <mergeCell ref="AA327:AA332"/>
    <mergeCell ref="AD303:AG314"/>
    <mergeCell ref="X309:X314"/>
    <mergeCell ref="A327:A338"/>
    <mergeCell ref="E327:E338"/>
    <mergeCell ref="F327:F338"/>
    <mergeCell ref="G327:G338"/>
    <mergeCell ref="H327:H338"/>
    <mergeCell ref="L327:M330"/>
    <mergeCell ref="N327:N330"/>
    <mergeCell ref="AH319:AH322"/>
    <mergeCell ref="P321:P322"/>
    <mergeCell ref="Q321:Q322"/>
    <mergeCell ref="R321:R322"/>
    <mergeCell ref="S321:S322"/>
    <mergeCell ref="P323:P326"/>
    <mergeCell ref="Q323:Q326"/>
    <mergeCell ref="R323:R326"/>
    <mergeCell ref="S323:S326"/>
    <mergeCell ref="L319:O326"/>
    <mergeCell ref="V319:V322"/>
    <mergeCell ref="W319:W322"/>
    <mergeCell ref="V323:V326"/>
    <mergeCell ref="W323:W326"/>
    <mergeCell ref="L331:O338"/>
    <mergeCell ref="V331:V334"/>
    <mergeCell ref="S335:S338"/>
    <mergeCell ref="V335:V338"/>
    <mergeCell ref="U327:U328"/>
    <mergeCell ref="W335:W338"/>
    <mergeCell ref="AH335:AH338"/>
    <mergeCell ref="P335:P338"/>
    <mergeCell ref="Q335:Q338"/>
    <mergeCell ref="Y303:Y308"/>
    <mergeCell ref="U312:U314"/>
    <mergeCell ref="Q315:Q316"/>
    <mergeCell ref="R315:R316"/>
    <mergeCell ref="S315:S316"/>
    <mergeCell ref="AH311:AH314"/>
    <mergeCell ref="A315:A326"/>
    <mergeCell ref="E315:E326"/>
    <mergeCell ref="F315:F326"/>
    <mergeCell ref="G315:G326"/>
    <mergeCell ref="H315:H326"/>
    <mergeCell ref="L315:M318"/>
    <mergeCell ref="S311:S314"/>
    <mergeCell ref="V311:V314"/>
    <mergeCell ref="W311:W314"/>
    <mergeCell ref="AH307:AH310"/>
    <mergeCell ref="P309:P310"/>
    <mergeCell ref="Q309:Q310"/>
    <mergeCell ref="R309:R310"/>
    <mergeCell ref="S309:S310"/>
    <mergeCell ref="P311:P314"/>
    <mergeCell ref="L307:O314"/>
    <mergeCell ref="V307:V310"/>
    <mergeCell ref="AH315:AH318"/>
    <mergeCell ref="P317:P320"/>
    <mergeCell ref="Q317:Q320"/>
    <mergeCell ref="R317:R320"/>
    <mergeCell ref="S317:S320"/>
    <mergeCell ref="T317:T320"/>
    <mergeCell ref="U317:U320"/>
    <mergeCell ref="Z303:Z308"/>
    <mergeCell ref="AC303:AC308"/>
    <mergeCell ref="AC297:AC302"/>
    <mergeCell ref="AA303:AA308"/>
    <mergeCell ref="A303:A314"/>
    <mergeCell ref="E303:E314"/>
    <mergeCell ref="F303:F314"/>
    <mergeCell ref="G303:G314"/>
    <mergeCell ref="AH295:AH298"/>
    <mergeCell ref="P297:P298"/>
    <mergeCell ref="Q297:Q298"/>
    <mergeCell ref="R297:R298"/>
    <mergeCell ref="S297:S298"/>
    <mergeCell ref="T297:U302"/>
    <mergeCell ref="P299:P302"/>
    <mergeCell ref="Q299:Q302"/>
    <mergeCell ref="R299:R302"/>
    <mergeCell ref="L295:O302"/>
    <mergeCell ref="V295:V298"/>
    <mergeCell ref="W295:W298"/>
    <mergeCell ref="S299:S302"/>
    <mergeCell ref="V299:V302"/>
    <mergeCell ref="W299:W302"/>
    <mergeCell ref="W307:W310"/>
    <mergeCell ref="Q311:Q314"/>
    <mergeCell ref="R311:R314"/>
    <mergeCell ref="W303:W306"/>
    <mergeCell ref="AH303:AH306"/>
    <mergeCell ref="X291:X296"/>
    <mergeCell ref="Y291:Y296"/>
    <mergeCell ref="Z291:Z296"/>
    <mergeCell ref="AC291:AC296"/>
    <mergeCell ref="AD291:AG302"/>
    <mergeCell ref="X303:X308"/>
    <mergeCell ref="Q291:Q292"/>
    <mergeCell ref="L303:M306"/>
    <mergeCell ref="N303:N306"/>
    <mergeCell ref="O303:O306"/>
    <mergeCell ref="P303:P304"/>
    <mergeCell ref="P305:P308"/>
    <mergeCell ref="Q305:Q308"/>
    <mergeCell ref="R305:R308"/>
    <mergeCell ref="S305:S308"/>
    <mergeCell ref="T305:T308"/>
    <mergeCell ref="U305:U308"/>
    <mergeCell ref="Q303:Q304"/>
    <mergeCell ref="R303:R304"/>
    <mergeCell ref="S303:S304"/>
    <mergeCell ref="T303:T304"/>
    <mergeCell ref="U303:U304"/>
    <mergeCell ref="V303:V306"/>
    <mergeCell ref="AH266:AH269"/>
    <mergeCell ref="AF270:AH271"/>
    <mergeCell ref="L271:L274"/>
    <mergeCell ref="M271:O274"/>
    <mergeCell ref="P271:U274"/>
    <mergeCell ref="V271:V274"/>
    <mergeCell ref="W271:AE274"/>
    <mergeCell ref="AG272:AH279"/>
    <mergeCell ref="S266:S269"/>
    <mergeCell ref="V266:V269"/>
    <mergeCell ref="W266:W269"/>
    <mergeCell ref="L262:O269"/>
    <mergeCell ref="X258:X263"/>
    <mergeCell ref="Y258:Y263"/>
    <mergeCell ref="T264:T266"/>
    <mergeCell ref="AB264:AB269"/>
    <mergeCell ref="P293:P296"/>
    <mergeCell ref="Q293:Q296"/>
    <mergeCell ref="R293:R296"/>
    <mergeCell ref="S293:S296"/>
    <mergeCell ref="T293:T296"/>
    <mergeCell ref="U293:U296"/>
    <mergeCell ref="R291:R292"/>
    <mergeCell ref="S291:S292"/>
    <mergeCell ref="T291:T292"/>
    <mergeCell ref="U291:U292"/>
    <mergeCell ref="V291:V294"/>
    <mergeCell ref="W291:W294"/>
    <mergeCell ref="L291:M294"/>
    <mergeCell ref="N291:N294"/>
    <mergeCell ref="O291:O294"/>
    <mergeCell ref="P291:P292"/>
    <mergeCell ref="R246:R247"/>
    <mergeCell ref="S246:S247"/>
    <mergeCell ref="T246:T247"/>
    <mergeCell ref="U246:U247"/>
    <mergeCell ref="R260:R263"/>
    <mergeCell ref="S260:S263"/>
    <mergeCell ref="T260:T263"/>
    <mergeCell ref="U260:U263"/>
    <mergeCell ref="AB246:AB251"/>
    <mergeCell ref="AB252:AB257"/>
    <mergeCell ref="AB258:AB263"/>
    <mergeCell ref="AD246:AG257"/>
    <mergeCell ref="V246:V249"/>
    <mergeCell ref="W246:W249"/>
    <mergeCell ref="L283:O290"/>
    <mergeCell ref="P283:U290"/>
    <mergeCell ref="V283:W290"/>
    <mergeCell ref="L276:L279"/>
    <mergeCell ref="M276:P279"/>
    <mergeCell ref="Q276:Q279"/>
    <mergeCell ref="T276:V279"/>
    <mergeCell ref="W276:AC279"/>
    <mergeCell ref="A280:R282"/>
    <mergeCell ref="S280:Z282"/>
    <mergeCell ref="AC280:AE282"/>
    <mergeCell ref="X283:AC290"/>
    <mergeCell ref="AD283:AG290"/>
    <mergeCell ref="O258:O261"/>
    <mergeCell ref="P258:P259"/>
    <mergeCell ref="L246:M249"/>
    <mergeCell ref="N246:N249"/>
    <mergeCell ref="O246:O249"/>
    <mergeCell ref="L258:M261"/>
    <mergeCell ref="N258:N261"/>
    <mergeCell ref="Q266:Q269"/>
    <mergeCell ref="R266:R269"/>
    <mergeCell ref="X264:X269"/>
    <mergeCell ref="Y264:Y269"/>
    <mergeCell ref="Z264:Z269"/>
    <mergeCell ref="AC264:AC269"/>
    <mergeCell ref="Z258:Z263"/>
    <mergeCell ref="AC258:AC263"/>
    <mergeCell ref="Q242:Q245"/>
    <mergeCell ref="R242:R245"/>
    <mergeCell ref="T236:T239"/>
    <mergeCell ref="U236:U239"/>
    <mergeCell ref="X234:X239"/>
    <mergeCell ref="Y234:Y239"/>
    <mergeCell ref="P252:P253"/>
    <mergeCell ref="Q252:Q253"/>
    <mergeCell ref="R252:R253"/>
    <mergeCell ref="S252:S253"/>
    <mergeCell ref="P254:P257"/>
    <mergeCell ref="Q254:Q257"/>
    <mergeCell ref="R254:R257"/>
    <mergeCell ref="L250:O257"/>
    <mergeCell ref="V250:V253"/>
    <mergeCell ref="W250:W253"/>
    <mergeCell ref="S254:S257"/>
    <mergeCell ref="Q258:Q259"/>
    <mergeCell ref="AC234:AC239"/>
    <mergeCell ref="V234:V237"/>
    <mergeCell ref="W234:W237"/>
    <mergeCell ref="W238:W241"/>
    <mergeCell ref="AH262:AH265"/>
    <mergeCell ref="P264:P265"/>
    <mergeCell ref="Q264:Q265"/>
    <mergeCell ref="R264:R265"/>
    <mergeCell ref="S264:S265"/>
    <mergeCell ref="AH250:AH253"/>
    <mergeCell ref="R258:R259"/>
    <mergeCell ref="S258:S259"/>
    <mergeCell ref="T258:T259"/>
    <mergeCell ref="U258:U259"/>
    <mergeCell ref="V258:V261"/>
    <mergeCell ref="AH254:AH257"/>
    <mergeCell ref="AD258:AG269"/>
    <mergeCell ref="AA246:AA251"/>
    <mergeCell ref="AA252:AA257"/>
    <mergeCell ref="AA258:AA263"/>
    <mergeCell ref="AH246:AH249"/>
    <mergeCell ref="P248:P251"/>
    <mergeCell ref="Q248:Q251"/>
    <mergeCell ref="W258:W261"/>
    <mergeCell ref="AH258:AH261"/>
    <mergeCell ref="P246:P247"/>
    <mergeCell ref="Q246:Q247"/>
    <mergeCell ref="V254:V257"/>
    <mergeCell ref="W254:W257"/>
    <mergeCell ref="P266:P269"/>
    <mergeCell ref="P260:P263"/>
    <mergeCell ref="Q260:Q263"/>
    <mergeCell ref="R248:R251"/>
    <mergeCell ref="S248:S251"/>
    <mergeCell ref="T248:T251"/>
    <mergeCell ref="U248:U251"/>
    <mergeCell ref="O234:O237"/>
    <mergeCell ref="P234:P235"/>
    <mergeCell ref="Q234:Q235"/>
    <mergeCell ref="R234:R235"/>
    <mergeCell ref="S234:S235"/>
    <mergeCell ref="T234:T235"/>
    <mergeCell ref="P236:P239"/>
    <mergeCell ref="Q236:Q239"/>
    <mergeCell ref="R236:R239"/>
    <mergeCell ref="S236:S239"/>
    <mergeCell ref="W242:W245"/>
    <mergeCell ref="O222:O225"/>
    <mergeCell ref="AB234:AB239"/>
    <mergeCell ref="AB240:AB245"/>
    <mergeCell ref="Z234:Z239"/>
    <mergeCell ref="P222:P223"/>
    <mergeCell ref="Q222:Q223"/>
    <mergeCell ref="R222:R223"/>
    <mergeCell ref="S222:S223"/>
    <mergeCell ref="T222:T223"/>
    <mergeCell ref="U222:U223"/>
    <mergeCell ref="X240:X245"/>
    <mergeCell ref="U234:U235"/>
    <mergeCell ref="T228:T230"/>
    <mergeCell ref="A234:A245"/>
    <mergeCell ref="E234:E245"/>
    <mergeCell ref="F234:F245"/>
    <mergeCell ref="G234:G245"/>
    <mergeCell ref="H234:H245"/>
    <mergeCell ref="L234:M237"/>
    <mergeCell ref="N234:N237"/>
    <mergeCell ref="AH226:AH229"/>
    <mergeCell ref="P228:P229"/>
    <mergeCell ref="Q228:Q229"/>
    <mergeCell ref="R228:R229"/>
    <mergeCell ref="S228:S229"/>
    <mergeCell ref="P230:P233"/>
    <mergeCell ref="Q230:Q233"/>
    <mergeCell ref="R230:R233"/>
    <mergeCell ref="S230:S233"/>
    <mergeCell ref="L226:O233"/>
    <mergeCell ref="V226:V229"/>
    <mergeCell ref="W226:W229"/>
    <mergeCell ref="V230:V233"/>
    <mergeCell ref="W230:W233"/>
    <mergeCell ref="L238:O245"/>
    <mergeCell ref="V238:V241"/>
    <mergeCell ref="S242:S245"/>
    <mergeCell ref="V242:V245"/>
    <mergeCell ref="AH242:AH245"/>
    <mergeCell ref="AH238:AH241"/>
    <mergeCell ref="P240:P241"/>
    <mergeCell ref="Q240:Q241"/>
    <mergeCell ref="R240:R241"/>
    <mergeCell ref="S240:S241"/>
    <mergeCell ref="P242:P245"/>
    <mergeCell ref="AH218:AH221"/>
    <mergeCell ref="A222:A233"/>
    <mergeCell ref="E222:E233"/>
    <mergeCell ref="F222:F233"/>
    <mergeCell ref="G222:G233"/>
    <mergeCell ref="H222:H233"/>
    <mergeCell ref="L222:M225"/>
    <mergeCell ref="S218:S221"/>
    <mergeCell ref="V218:V221"/>
    <mergeCell ref="W218:W221"/>
    <mergeCell ref="AH214:AH217"/>
    <mergeCell ref="P216:P217"/>
    <mergeCell ref="Q216:Q217"/>
    <mergeCell ref="R216:R217"/>
    <mergeCell ref="S216:S217"/>
    <mergeCell ref="P218:P221"/>
    <mergeCell ref="L214:O221"/>
    <mergeCell ref="V214:V217"/>
    <mergeCell ref="AH222:AH225"/>
    <mergeCell ref="P224:P227"/>
    <mergeCell ref="Q224:Q227"/>
    <mergeCell ref="R224:R227"/>
    <mergeCell ref="S224:S227"/>
    <mergeCell ref="T224:T227"/>
    <mergeCell ref="U224:U227"/>
    <mergeCell ref="AH230:AH233"/>
    <mergeCell ref="A210:A221"/>
    <mergeCell ref="E210:E221"/>
    <mergeCell ref="F210:F221"/>
    <mergeCell ref="G210:G221"/>
    <mergeCell ref="Q212:Q215"/>
    <mergeCell ref="N222:N225"/>
    <mergeCell ref="V206:V209"/>
    <mergeCell ref="W206:W209"/>
    <mergeCell ref="W214:W217"/>
    <mergeCell ref="Q218:Q221"/>
    <mergeCell ref="R218:R221"/>
    <mergeCell ref="W210:W213"/>
    <mergeCell ref="R212:R215"/>
    <mergeCell ref="S212:S215"/>
    <mergeCell ref="T212:T215"/>
    <mergeCell ref="U212:U215"/>
    <mergeCell ref="Q210:Q211"/>
    <mergeCell ref="R210:R211"/>
    <mergeCell ref="S210:S211"/>
    <mergeCell ref="T210:T211"/>
    <mergeCell ref="U210:U211"/>
    <mergeCell ref="V210:V213"/>
    <mergeCell ref="L210:M213"/>
    <mergeCell ref="N210:N213"/>
    <mergeCell ref="O210:O213"/>
    <mergeCell ref="P210:P211"/>
    <mergeCell ref="P212:P215"/>
    <mergeCell ref="Z216:Z221"/>
    <mergeCell ref="AC216:AC221"/>
    <mergeCell ref="AA210:AA215"/>
    <mergeCell ref="AA216:AA221"/>
    <mergeCell ref="T216:T218"/>
    <mergeCell ref="U219:U221"/>
    <mergeCell ref="AH202:AH205"/>
    <mergeCell ref="AH210:AH213"/>
    <mergeCell ref="Y198:Y203"/>
    <mergeCell ref="Z198:Z203"/>
    <mergeCell ref="AC198:AC203"/>
    <mergeCell ref="AD198:AG209"/>
    <mergeCell ref="X210:X215"/>
    <mergeCell ref="Y210:Y215"/>
    <mergeCell ref="Z210:Z215"/>
    <mergeCell ref="X198:X203"/>
    <mergeCell ref="L190:O197"/>
    <mergeCell ref="P190:U197"/>
    <mergeCell ref="V190:W197"/>
    <mergeCell ref="AH190:AH197"/>
    <mergeCell ref="P204:P205"/>
    <mergeCell ref="Q204:Q205"/>
    <mergeCell ref="R204:R205"/>
    <mergeCell ref="S204:S205"/>
    <mergeCell ref="T204:U209"/>
    <mergeCell ref="P206:P209"/>
    <mergeCell ref="Q206:Q209"/>
    <mergeCell ref="R206:R209"/>
    <mergeCell ref="L202:O209"/>
    <mergeCell ref="V202:V205"/>
    <mergeCell ref="W202:W205"/>
    <mergeCell ref="S206:S209"/>
    <mergeCell ref="L183:L186"/>
    <mergeCell ref="M183:P186"/>
    <mergeCell ref="Q183:Q186"/>
    <mergeCell ref="T183:V186"/>
    <mergeCell ref="W183:AC186"/>
    <mergeCell ref="A187:R189"/>
    <mergeCell ref="S187:Z189"/>
    <mergeCell ref="AC187:AE189"/>
    <mergeCell ref="AH198:AH201"/>
    <mergeCell ref="P200:P203"/>
    <mergeCell ref="Q200:Q203"/>
    <mergeCell ref="R200:R203"/>
    <mergeCell ref="S200:S203"/>
    <mergeCell ref="T200:T203"/>
    <mergeCell ref="U200:U203"/>
    <mergeCell ref="R198:R199"/>
    <mergeCell ref="S198:S199"/>
    <mergeCell ref="T198:T199"/>
    <mergeCell ref="U198:U199"/>
    <mergeCell ref="V198:V201"/>
    <mergeCell ref="W198:W201"/>
    <mergeCell ref="L198:M201"/>
    <mergeCell ref="N198:N201"/>
    <mergeCell ref="O198:O201"/>
    <mergeCell ref="P198:P199"/>
    <mergeCell ref="Q198:Q199"/>
    <mergeCell ref="B190:D197"/>
    <mergeCell ref="I190:K197"/>
    <mergeCell ref="L178:L181"/>
    <mergeCell ref="M178:O181"/>
    <mergeCell ref="P178:U181"/>
    <mergeCell ref="V178:V181"/>
    <mergeCell ref="W178:AE181"/>
    <mergeCell ref="AG179:AH186"/>
    <mergeCell ref="S173:S176"/>
    <mergeCell ref="V173:V176"/>
    <mergeCell ref="W173:W176"/>
    <mergeCell ref="AH169:AH172"/>
    <mergeCell ref="P171:P172"/>
    <mergeCell ref="Q171:Q172"/>
    <mergeCell ref="R171:R172"/>
    <mergeCell ref="S171:S172"/>
    <mergeCell ref="P173:P176"/>
    <mergeCell ref="L169:O176"/>
    <mergeCell ref="X165:X170"/>
    <mergeCell ref="Y165:Y170"/>
    <mergeCell ref="Z165:Z170"/>
    <mergeCell ref="AC165:AC170"/>
    <mergeCell ref="AD165:AG176"/>
    <mergeCell ref="R167:R170"/>
    <mergeCell ref="S167:S170"/>
    <mergeCell ref="T167:T170"/>
    <mergeCell ref="U167:U170"/>
    <mergeCell ref="Q165:Q166"/>
    <mergeCell ref="U165:U166"/>
    <mergeCell ref="V165:V168"/>
    <mergeCell ref="V169:V172"/>
    <mergeCell ref="AA165:AA170"/>
    <mergeCell ref="R173:R176"/>
    <mergeCell ref="X171:X176"/>
    <mergeCell ref="F153:F164"/>
    <mergeCell ref="G153:G164"/>
    <mergeCell ref="H153:H164"/>
    <mergeCell ref="B153:B164"/>
    <mergeCell ref="C153:C164"/>
    <mergeCell ref="A165:A176"/>
    <mergeCell ref="E165:E176"/>
    <mergeCell ref="F165:F176"/>
    <mergeCell ref="G165:G176"/>
    <mergeCell ref="P159:P160"/>
    <mergeCell ref="Q159:Q160"/>
    <mergeCell ref="R159:R160"/>
    <mergeCell ref="S159:S160"/>
    <mergeCell ref="P161:P164"/>
    <mergeCell ref="Q161:Q164"/>
    <mergeCell ref="R161:R164"/>
    <mergeCell ref="L157:O164"/>
    <mergeCell ref="L165:M168"/>
    <mergeCell ref="N165:N168"/>
    <mergeCell ref="O165:O168"/>
    <mergeCell ref="S165:S166"/>
    <mergeCell ref="V157:V160"/>
    <mergeCell ref="W157:W160"/>
    <mergeCell ref="S161:S164"/>
    <mergeCell ref="P165:P166"/>
    <mergeCell ref="L153:M156"/>
    <mergeCell ref="AH153:AH156"/>
    <mergeCell ref="P155:P158"/>
    <mergeCell ref="Q155:Q158"/>
    <mergeCell ref="W165:W168"/>
    <mergeCell ref="AH165:AH168"/>
    <mergeCell ref="P167:P170"/>
    <mergeCell ref="Q167:Q170"/>
    <mergeCell ref="R155:R158"/>
    <mergeCell ref="S155:S158"/>
    <mergeCell ref="T155:T158"/>
    <mergeCell ref="U155:U158"/>
    <mergeCell ref="R153:R154"/>
    <mergeCell ref="S153:S154"/>
    <mergeCell ref="T153:T154"/>
    <mergeCell ref="U153:U154"/>
    <mergeCell ref="V153:V156"/>
    <mergeCell ref="W153:W156"/>
    <mergeCell ref="X159:X164"/>
    <mergeCell ref="Y159:Y164"/>
    <mergeCell ref="Z159:Z164"/>
    <mergeCell ref="AC159:AC164"/>
    <mergeCell ref="X153:X158"/>
    <mergeCell ref="Y153:Y158"/>
    <mergeCell ref="Z153:Z158"/>
    <mergeCell ref="AC153:AC158"/>
    <mergeCell ref="AD153:AG164"/>
    <mergeCell ref="R165:R166"/>
    <mergeCell ref="T165:T166"/>
    <mergeCell ref="W169:W172"/>
    <mergeCell ref="AA171:AA176"/>
    <mergeCell ref="Q173:Q176"/>
    <mergeCell ref="N153:N156"/>
    <mergeCell ref="O153:O156"/>
    <mergeCell ref="P153:P154"/>
    <mergeCell ref="Q153:Q154"/>
    <mergeCell ref="V161:V164"/>
    <mergeCell ref="W161:W164"/>
    <mergeCell ref="V141:V144"/>
    <mergeCell ref="W141:W144"/>
    <mergeCell ref="AH141:AH144"/>
    <mergeCell ref="W145:W148"/>
    <mergeCell ref="O141:O144"/>
    <mergeCell ref="P141:P142"/>
    <mergeCell ref="Q141:Q142"/>
    <mergeCell ref="R141:R142"/>
    <mergeCell ref="S141:S142"/>
    <mergeCell ref="T141:T142"/>
    <mergeCell ref="P143:P146"/>
    <mergeCell ref="Q143:Q146"/>
    <mergeCell ref="R143:R146"/>
    <mergeCell ref="S143:S146"/>
    <mergeCell ref="W149:W152"/>
    <mergeCell ref="AH149:AH152"/>
    <mergeCell ref="AH145:AH148"/>
    <mergeCell ref="P147:P148"/>
    <mergeCell ref="Q147:Q148"/>
    <mergeCell ref="R147:R148"/>
    <mergeCell ref="S147:S148"/>
    <mergeCell ref="P149:P152"/>
    <mergeCell ref="Q149:Q152"/>
    <mergeCell ref="R149:R152"/>
    <mergeCell ref="T143:T146"/>
    <mergeCell ref="Y141:Y146"/>
    <mergeCell ref="AD141:AG152"/>
    <mergeCell ref="T129:T130"/>
    <mergeCell ref="U129:U130"/>
    <mergeCell ref="V129:V132"/>
    <mergeCell ref="W129:W132"/>
    <mergeCell ref="AH137:AH140"/>
    <mergeCell ref="A141:A152"/>
    <mergeCell ref="E141:E152"/>
    <mergeCell ref="F141:F152"/>
    <mergeCell ref="G141:G152"/>
    <mergeCell ref="H141:H152"/>
    <mergeCell ref="L141:M144"/>
    <mergeCell ref="N141:N144"/>
    <mergeCell ref="AH133:AH136"/>
    <mergeCell ref="P135:P136"/>
    <mergeCell ref="Q135:Q136"/>
    <mergeCell ref="R135:R136"/>
    <mergeCell ref="S135:S136"/>
    <mergeCell ref="P137:P140"/>
    <mergeCell ref="Q137:Q140"/>
    <mergeCell ref="R137:R140"/>
    <mergeCell ref="S137:S140"/>
    <mergeCell ref="L133:O140"/>
    <mergeCell ref="V133:V136"/>
    <mergeCell ref="W133:W136"/>
    <mergeCell ref="V137:V140"/>
    <mergeCell ref="W137:W140"/>
    <mergeCell ref="L145:O152"/>
    <mergeCell ref="V145:V148"/>
    <mergeCell ref="S149:S152"/>
    <mergeCell ref="D141:D152"/>
    <mergeCell ref="I141:I152"/>
    <mergeCell ref="N129:N132"/>
    <mergeCell ref="O129:O132"/>
    <mergeCell ref="P129:P130"/>
    <mergeCell ref="Q129:Q130"/>
    <mergeCell ref="R129:R130"/>
    <mergeCell ref="S129:S130"/>
    <mergeCell ref="AH125:AH128"/>
    <mergeCell ref="A129:A140"/>
    <mergeCell ref="E129:E140"/>
    <mergeCell ref="F129:F140"/>
    <mergeCell ref="G129:G140"/>
    <mergeCell ref="H129:H140"/>
    <mergeCell ref="L129:M132"/>
    <mergeCell ref="S125:S128"/>
    <mergeCell ref="V125:V128"/>
    <mergeCell ref="W125:W128"/>
    <mergeCell ref="X135:X140"/>
    <mergeCell ref="Y135:Y140"/>
    <mergeCell ref="Z135:Z140"/>
    <mergeCell ref="AC135:AC140"/>
    <mergeCell ref="AD129:AG140"/>
    <mergeCell ref="AH129:AH132"/>
    <mergeCell ref="P131:P134"/>
    <mergeCell ref="A117:A128"/>
    <mergeCell ref="AH117:AH120"/>
    <mergeCell ref="X117:X122"/>
    <mergeCell ref="Y117:Y122"/>
    <mergeCell ref="Z117:Z122"/>
    <mergeCell ref="AC117:AC122"/>
    <mergeCell ref="AD117:AG128"/>
    <mergeCell ref="X123:X128"/>
    <mergeCell ref="Y123:Y128"/>
    <mergeCell ref="Q131:Q134"/>
    <mergeCell ref="R131:R134"/>
    <mergeCell ref="S131:S134"/>
    <mergeCell ref="T131:T134"/>
    <mergeCell ref="U131:U134"/>
    <mergeCell ref="Q119:Q122"/>
    <mergeCell ref="R119:R122"/>
    <mergeCell ref="S119:S122"/>
    <mergeCell ref="T119:T122"/>
    <mergeCell ref="U119:U122"/>
    <mergeCell ref="Q117:Q118"/>
    <mergeCell ref="R117:R118"/>
    <mergeCell ref="S117:S118"/>
    <mergeCell ref="T117:T118"/>
    <mergeCell ref="U117:U118"/>
    <mergeCell ref="V117:V120"/>
    <mergeCell ref="AC123:AC128"/>
    <mergeCell ref="X129:X134"/>
    <mergeCell ref="Y129:Y134"/>
    <mergeCell ref="Z129:Z134"/>
    <mergeCell ref="AC129:AC134"/>
    <mergeCell ref="P111:P112"/>
    <mergeCell ref="Q111:Q112"/>
    <mergeCell ref="R111:R112"/>
    <mergeCell ref="S111:S112"/>
    <mergeCell ref="T111:U116"/>
    <mergeCell ref="P113:P116"/>
    <mergeCell ref="Q113:Q116"/>
    <mergeCell ref="R113:R116"/>
    <mergeCell ref="T126:T128"/>
    <mergeCell ref="M85:O88"/>
    <mergeCell ref="P85:U88"/>
    <mergeCell ref="V85:V88"/>
    <mergeCell ref="W85:AE88"/>
    <mergeCell ref="AG86:AH93"/>
    <mergeCell ref="L90:L93"/>
    <mergeCell ref="L109:O116"/>
    <mergeCell ref="V109:V112"/>
    <mergeCell ref="W109:W112"/>
    <mergeCell ref="S113:S116"/>
    <mergeCell ref="V113:V116"/>
    <mergeCell ref="W113:W116"/>
    <mergeCell ref="S107:S110"/>
    <mergeCell ref="R105:R106"/>
    <mergeCell ref="S105:S106"/>
    <mergeCell ref="T105:T106"/>
    <mergeCell ref="U105:U106"/>
    <mergeCell ref="V105:V108"/>
    <mergeCell ref="AH113:AH116"/>
    <mergeCell ref="AH109:AH112"/>
    <mergeCell ref="X111:X116"/>
    <mergeCell ref="Y111:Y116"/>
    <mergeCell ref="AC94:AE96"/>
    <mergeCell ref="AF94:AH96"/>
    <mergeCell ref="AH105:AH108"/>
    <mergeCell ref="P107:P110"/>
    <mergeCell ref="Q107:Q110"/>
    <mergeCell ref="R107:R110"/>
    <mergeCell ref="I60:I71"/>
    <mergeCell ref="J60:J71"/>
    <mergeCell ref="K60:K71"/>
    <mergeCell ref="R78:R79"/>
    <mergeCell ref="S78:S79"/>
    <mergeCell ref="P80:P83"/>
    <mergeCell ref="Q80:Q83"/>
    <mergeCell ref="R80:R83"/>
    <mergeCell ref="S80:S83"/>
    <mergeCell ref="L76:O83"/>
    <mergeCell ref="Q74:Q77"/>
    <mergeCell ref="R74:R77"/>
    <mergeCell ref="S74:S77"/>
    <mergeCell ref="T74:T77"/>
    <mergeCell ref="AH76:AH79"/>
    <mergeCell ref="P78:P79"/>
    <mergeCell ref="Q78:Q79"/>
    <mergeCell ref="Y78:Y83"/>
    <mergeCell ref="L60:M63"/>
    <mergeCell ref="N60:N63"/>
    <mergeCell ref="O60:O63"/>
    <mergeCell ref="P60:P61"/>
    <mergeCell ref="S62:S65"/>
    <mergeCell ref="T62:T65"/>
    <mergeCell ref="A60:A71"/>
    <mergeCell ref="E60:E71"/>
    <mergeCell ref="F60:F71"/>
    <mergeCell ref="G60:G71"/>
    <mergeCell ref="L105:M108"/>
    <mergeCell ref="N105:N108"/>
    <mergeCell ref="O105:O108"/>
    <mergeCell ref="P105:P106"/>
    <mergeCell ref="Q105:Q106"/>
    <mergeCell ref="U60:U61"/>
    <mergeCell ref="V60:V63"/>
    <mergeCell ref="Z78:Z83"/>
    <mergeCell ref="AC78:AC83"/>
    <mergeCell ref="AF84:AH85"/>
    <mergeCell ref="W105:W108"/>
    <mergeCell ref="AC111:AC116"/>
    <mergeCell ref="AH68:AH71"/>
    <mergeCell ref="X72:X77"/>
    <mergeCell ref="Y72:Y77"/>
    <mergeCell ref="Z72:Z77"/>
    <mergeCell ref="AA72:AA77"/>
    <mergeCell ref="AA78:AA83"/>
    <mergeCell ref="T107:T110"/>
    <mergeCell ref="U107:U110"/>
    <mergeCell ref="A72:A83"/>
    <mergeCell ref="E72:E83"/>
    <mergeCell ref="F72:F83"/>
    <mergeCell ref="G72:G83"/>
    <mergeCell ref="H72:H83"/>
    <mergeCell ref="L72:M75"/>
    <mergeCell ref="S68:S71"/>
    <mergeCell ref="V68:V71"/>
    <mergeCell ref="A97:A104"/>
    <mergeCell ref="E97:H101"/>
    <mergeCell ref="L97:O104"/>
    <mergeCell ref="P97:U104"/>
    <mergeCell ref="V97:W104"/>
    <mergeCell ref="AH97:AH104"/>
    <mergeCell ref="M90:P93"/>
    <mergeCell ref="Q90:Q93"/>
    <mergeCell ref="T90:V93"/>
    <mergeCell ref="AH72:AH75"/>
    <mergeCell ref="P74:P77"/>
    <mergeCell ref="T81:T83"/>
    <mergeCell ref="AC72:AC77"/>
    <mergeCell ref="AD72:AG83"/>
    <mergeCell ref="T72:T73"/>
    <mergeCell ref="U72:U73"/>
    <mergeCell ref="S72:S73"/>
    <mergeCell ref="U74:U77"/>
    <mergeCell ref="V72:V75"/>
    <mergeCell ref="W72:W75"/>
    <mergeCell ref="AH80:AH83"/>
    <mergeCell ref="X78:X83"/>
    <mergeCell ref="V76:V79"/>
    <mergeCell ref="W76:W79"/>
    <mergeCell ref="V80:V83"/>
    <mergeCell ref="W80:W83"/>
    <mergeCell ref="N72:N75"/>
    <mergeCell ref="O72:O75"/>
    <mergeCell ref="P72:P73"/>
    <mergeCell ref="Q72:Q73"/>
    <mergeCell ref="R72:R73"/>
    <mergeCell ref="L85:L88"/>
    <mergeCell ref="AH64:AH67"/>
    <mergeCell ref="P66:P67"/>
    <mergeCell ref="Q66:Q67"/>
    <mergeCell ref="R66:R67"/>
    <mergeCell ref="S66:S67"/>
    <mergeCell ref="U62:U65"/>
    <mergeCell ref="Q60:Q61"/>
    <mergeCell ref="R60:R61"/>
    <mergeCell ref="S60:S61"/>
    <mergeCell ref="T60:T61"/>
    <mergeCell ref="AD60:AG71"/>
    <mergeCell ref="Z66:Z71"/>
    <mergeCell ref="AC66:AC71"/>
    <mergeCell ref="AH60:AH63"/>
    <mergeCell ref="AA48:AA53"/>
    <mergeCell ref="AA54:AA59"/>
    <mergeCell ref="AH48:AH51"/>
    <mergeCell ref="P50:P53"/>
    <mergeCell ref="Q50:Q53"/>
    <mergeCell ref="R50:R53"/>
    <mergeCell ref="S50:S53"/>
    <mergeCell ref="T50:T53"/>
    <mergeCell ref="U50:U53"/>
    <mergeCell ref="R48:R49"/>
    <mergeCell ref="S48:S49"/>
    <mergeCell ref="T48:T49"/>
    <mergeCell ref="U48:U49"/>
    <mergeCell ref="V48:V51"/>
    <mergeCell ref="W56:W59"/>
    <mergeCell ref="X60:X65"/>
    <mergeCell ref="Y60:Y65"/>
    <mergeCell ref="Z60:Z65"/>
    <mergeCell ref="AC60:AC65"/>
    <mergeCell ref="Y48:Y53"/>
    <mergeCell ref="Z48:Z53"/>
    <mergeCell ref="AC48:AC53"/>
    <mergeCell ref="AD48:AG59"/>
    <mergeCell ref="W68:W71"/>
    <mergeCell ref="O36:O39"/>
    <mergeCell ref="P36:P37"/>
    <mergeCell ref="T69:T71"/>
    <mergeCell ref="P68:P71"/>
    <mergeCell ref="L64:O71"/>
    <mergeCell ref="V64:V67"/>
    <mergeCell ref="R62:R65"/>
    <mergeCell ref="P62:P65"/>
    <mergeCell ref="Q62:Q65"/>
    <mergeCell ref="X66:X71"/>
    <mergeCell ref="Y66:Y71"/>
    <mergeCell ref="P54:P55"/>
    <mergeCell ref="Q54:Q55"/>
    <mergeCell ref="R54:R55"/>
    <mergeCell ref="S54:S55"/>
    <mergeCell ref="P56:P59"/>
    <mergeCell ref="L52:O59"/>
    <mergeCell ref="V52:V55"/>
    <mergeCell ref="W52:W55"/>
    <mergeCell ref="S56:S59"/>
    <mergeCell ref="X54:X59"/>
    <mergeCell ref="Y54:Y59"/>
    <mergeCell ref="Z54:Z59"/>
    <mergeCell ref="AC54:AC59"/>
    <mergeCell ref="X48:X53"/>
    <mergeCell ref="T57:T59"/>
    <mergeCell ref="AH56:AH59"/>
    <mergeCell ref="AH52:AH55"/>
    <mergeCell ref="Q56:Q59"/>
    <mergeCell ref="R56:R59"/>
    <mergeCell ref="H36:H47"/>
    <mergeCell ref="L36:M39"/>
    <mergeCell ref="N36:N39"/>
    <mergeCell ref="AH36:AH39"/>
    <mergeCell ref="W40:W43"/>
    <mergeCell ref="X30:X35"/>
    <mergeCell ref="Y30:Y35"/>
    <mergeCell ref="Z30:Z35"/>
    <mergeCell ref="AC30:AC35"/>
    <mergeCell ref="X42:X47"/>
    <mergeCell ref="Y42:Y47"/>
    <mergeCell ref="Z42:Z47"/>
    <mergeCell ref="AC42:AC47"/>
    <mergeCell ref="W44:W47"/>
    <mergeCell ref="AH44:AH47"/>
    <mergeCell ref="AH40:AH43"/>
    <mergeCell ref="P42:P43"/>
    <mergeCell ref="Q42:Q43"/>
    <mergeCell ref="R42:R43"/>
    <mergeCell ref="S42:S43"/>
    <mergeCell ref="P44:P47"/>
    <mergeCell ref="S36:S37"/>
    <mergeCell ref="Q44:Q47"/>
    <mergeCell ref="R44:R47"/>
    <mergeCell ref="T38:T41"/>
    <mergeCell ref="U38:U41"/>
    <mergeCell ref="L40:O47"/>
    <mergeCell ref="V40:V43"/>
    <mergeCell ref="X36:X41"/>
    <mergeCell ref="Y36:Y41"/>
    <mergeCell ref="Z36:Z41"/>
    <mergeCell ref="AC36:AC41"/>
    <mergeCell ref="AD36:AG47"/>
    <mergeCell ref="L24:M27"/>
    <mergeCell ref="L48:M51"/>
    <mergeCell ref="N48:N51"/>
    <mergeCell ref="O48:O51"/>
    <mergeCell ref="P48:P49"/>
    <mergeCell ref="Q48:Q49"/>
    <mergeCell ref="W32:W35"/>
    <mergeCell ref="R36:R37"/>
    <mergeCell ref="T33:T35"/>
    <mergeCell ref="T45:T47"/>
    <mergeCell ref="AB30:AB35"/>
    <mergeCell ref="AB36:AB41"/>
    <mergeCell ref="AB42:AB47"/>
    <mergeCell ref="AB48:AB53"/>
    <mergeCell ref="W48:W51"/>
    <mergeCell ref="T36:T37"/>
    <mergeCell ref="P38:P41"/>
    <mergeCell ref="Q38:Q41"/>
    <mergeCell ref="R38:R41"/>
    <mergeCell ref="S38:S41"/>
    <mergeCell ref="A48:A59"/>
    <mergeCell ref="E48:E59"/>
    <mergeCell ref="F48:F59"/>
    <mergeCell ref="G48:G59"/>
    <mergeCell ref="H48:H59"/>
    <mergeCell ref="S44:S47"/>
    <mergeCell ref="V44:V47"/>
    <mergeCell ref="S26:S29"/>
    <mergeCell ref="T26:T29"/>
    <mergeCell ref="U26:U29"/>
    <mergeCell ref="V56:V59"/>
    <mergeCell ref="P30:P31"/>
    <mergeCell ref="Q30:Q31"/>
    <mergeCell ref="R30:R31"/>
    <mergeCell ref="S30:S31"/>
    <mergeCell ref="P32:P35"/>
    <mergeCell ref="Q32:Q35"/>
    <mergeCell ref="R32:R35"/>
    <mergeCell ref="S32:S35"/>
    <mergeCell ref="L28:O35"/>
    <mergeCell ref="A36:A47"/>
    <mergeCell ref="E36:E47"/>
    <mergeCell ref="F36:F47"/>
    <mergeCell ref="G36:G47"/>
    <mergeCell ref="N24:N27"/>
    <mergeCell ref="O24:O27"/>
    <mergeCell ref="P24:P25"/>
    <mergeCell ref="Q24:Q25"/>
    <mergeCell ref="R24:R25"/>
    <mergeCell ref="S24:S25"/>
    <mergeCell ref="V32:V35"/>
    <mergeCell ref="Q36:Q37"/>
    <mergeCell ref="AH20:AH23"/>
    <mergeCell ref="L12:M15"/>
    <mergeCell ref="N12:N15"/>
    <mergeCell ref="O12:O15"/>
    <mergeCell ref="P12:P13"/>
    <mergeCell ref="U24:U25"/>
    <mergeCell ref="V24:V27"/>
    <mergeCell ref="W24:W27"/>
    <mergeCell ref="S20:S23"/>
    <mergeCell ref="V20:V23"/>
    <mergeCell ref="W20:W23"/>
    <mergeCell ref="AH16:AH19"/>
    <mergeCell ref="P18:P19"/>
    <mergeCell ref="Q18:Q19"/>
    <mergeCell ref="R18:R19"/>
    <mergeCell ref="S18:S19"/>
    <mergeCell ref="T18:U23"/>
    <mergeCell ref="P20:P23"/>
    <mergeCell ref="L16:O23"/>
    <mergeCell ref="V16:V19"/>
    <mergeCell ref="AH24:AH27"/>
    <mergeCell ref="P26:P29"/>
    <mergeCell ref="AB24:AB29"/>
    <mergeCell ref="AH32:AH35"/>
    <mergeCell ref="AA18:AA23"/>
    <mergeCell ref="R12:R13"/>
    <mergeCell ref="S12:S13"/>
    <mergeCell ref="V4:W11"/>
    <mergeCell ref="AH4:AH11"/>
    <mergeCell ref="A12:A23"/>
    <mergeCell ref="E12:E23"/>
    <mergeCell ref="F12:F23"/>
    <mergeCell ref="G12:G23"/>
    <mergeCell ref="A1:R3"/>
    <mergeCell ref="S1:Z3"/>
    <mergeCell ref="AC1:AE3"/>
    <mergeCell ref="AF1:AH3"/>
    <mergeCell ref="A4:A11"/>
    <mergeCell ref="E4:H8"/>
    <mergeCell ref="L4:O11"/>
    <mergeCell ref="P4:U11"/>
    <mergeCell ref="W16:W19"/>
    <mergeCell ref="Q20:Q23"/>
    <mergeCell ref="R20:R23"/>
    <mergeCell ref="W12:W15"/>
    <mergeCell ref="AH12:AH15"/>
    <mergeCell ref="P14:P17"/>
    <mergeCell ref="Q14:Q17"/>
    <mergeCell ref="R14:R17"/>
    <mergeCell ref="X18:X23"/>
    <mergeCell ref="Y18:Y23"/>
    <mergeCell ref="Z18:Z23"/>
    <mergeCell ref="U12:U13"/>
    <mergeCell ref="V12:V15"/>
    <mergeCell ref="H12:H23"/>
    <mergeCell ref="H9:H11"/>
    <mergeCell ref="E9:G11"/>
    <mergeCell ref="AC18:AC23"/>
    <mergeCell ref="Q12:Q13"/>
    <mergeCell ref="T12:T13"/>
    <mergeCell ref="X228:X233"/>
    <mergeCell ref="Y228:Y233"/>
    <mergeCell ref="Z228:Z233"/>
    <mergeCell ref="AC228:AC233"/>
    <mergeCell ref="X222:X227"/>
    <mergeCell ref="Y222:Y227"/>
    <mergeCell ref="Z222:Z227"/>
    <mergeCell ref="AC222:AC227"/>
    <mergeCell ref="AD222:AG233"/>
    <mergeCell ref="Y240:Y245"/>
    <mergeCell ref="Z240:Z245"/>
    <mergeCell ref="AC240:AC245"/>
    <mergeCell ref="Q26:Q29"/>
    <mergeCell ref="R26:R29"/>
    <mergeCell ref="S14:S17"/>
    <mergeCell ref="T14:T17"/>
    <mergeCell ref="U14:U17"/>
    <mergeCell ref="T24:T25"/>
    <mergeCell ref="W28:W31"/>
    <mergeCell ref="V28:V31"/>
    <mergeCell ref="U36:U37"/>
    <mergeCell ref="V36:V39"/>
    <mergeCell ref="W36:W39"/>
    <mergeCell ref="W64:W67"/>
    <mergeCell ref="Q68:Q71"/>
    <mergeCell ref="R68:R71"/>
    <mergeCell ref="W60:W63"/>
    <mergeCell ref="AF280:AH282"/>
    <mergeCell ref="Y309:Y314"/>
    <mergeCell ref="Z309:Z314"/>
    <mergeCell ref="AC309:AC314"/>
    <mergeCell ref="X321:X326"/>
    <mergeCell ref="Y321:Y326"/>
    <mergeCell ref="Z321:Z326"/>
    <mergeCell ref="AC321:AC326"/>
    <mergeCell ref="X315:X320"/>
    <mergeCell ref="Y315:Y320"/>
    <mergeCell ref="Z315:Z320"/>
    <mergeCell ref="AC315:AC320"/>
    <mergeCell ref="AD315:AG326"/>
    <mergeCell ref="X333:X338"/>
    <mergeCell ref="AH291:AH294"/>
    <mergeCell ref="AH339:AH342"/>
    <mergeCell ref="Y333:Y338"/>
    <mergeCell ref="Z333:Z338"/>
    <mergeCell ref="AC333:AC338"/>
    <mergeCell ref="AH323:AH326"/>
    <mergeCell ref="AB303:AB308"/>
    <mergeCell ref="AB309:AB314"/>
    <mergeCell ref="AB315:AB320"/>
    <mergeCell ref="AB321:AB326"/>
    <mergeCell ref="AB327:AB332"/>
    <mergeCell ref="AB333:AB338"/>
    <mergeCell ref="AB339:AB344"/>
    <mergeCell ref="AH283:AH290"/>
    <mergeCell ref="AH299:AH302"/>
    <mergeCell ref="X297:X302"/>
    <mergeCell ref="Y297:Y302"/>
    <mergeCell ref="Z297:Z302"/>
    <mergeCell ref="T138:T140"/>
    <mergeCell ref="T150:T152"/>
    <mergeCell ref="T162:T164"/>
    <mergeCell ref="T174:T176"/>
    <mergeCell ref="T219:T221"/>
    <mergeCell ref="T231:T233"/>
    <mergeCell ref="T243:T245"/>
    <mergeCell ref="T255:T257"/>
    <mergeCell ref="T267:T269"/>
    <mergeCell ref="T312:T314"/>
    <mergeCell ref="T324:T326"/>
    <mergeCell ref="T309:T311"/>
    <mergeCell ref="AC252:AC257"/>
    <mergeCell ref="X246:X251"/>
    <mergeCell ref="Y246:Y251"/>
    <mergeCell ref="V149:V152"/>
    <mergeCell ref="U141:U142"/>
    <mergeCell ref="X147:X152"/>
    <mergeCell ref="Y147:Y152"/>
    <mergeCell ref="Z147:Z152"/>
    <mergeCell ref="AC147:AC152"/>
    <mergeCell ref="U143:U146"/>
    <mergeCell ref="X141:X146"/>
    <mergeCell ref="Z141:Z146"/>
    <mergeCell ref="AC141:AC146"/>
    <mergeCell ref="AB159:AB164"/>
    <mergeCell ref="AB165:AB170"/>
    <mergeCell ref="AB171:AB176"/>
    <mergeCell ref="AB210:AB215"/>
    <mergeCell ref="AB216:AB221"/>
    <mergeCell ref="AB222:AB227"/>
    <mergeCell ref="AB228:AB233"/>
    <mergeCell ref="T627:T629"/>
    <mergeCell ref="T639:T641"/>
    <mergeCell ref="T636:T638"/>
    <mergeCell ref="AA309:AA314"/>
    <mergeCell ref="AA315:AA320"/>
    <mergeCell ref="AA321:AA326"/>
    <mergeCell ref="AA333:AA338"/>
    <mergeCell ref="AA339:AA344"/>
    <mergeCell ref="AA345:AA350"/>
    <mergeCell ref="T336:T338"/>
    <mergeCell ref="T348:T350"/>
    <mergeCell ref="Z252:Z257"/>
    <mergeCell ref="Z246:Z251"/>
    <mergeCell ref="AC246:AC251"/>
    <mergeCell ref="V315:V318"/>
    <mergeCell ref="W315:W318"/>
    <mergeCell ref="X357:X362"/>
    <mergeCell ref="AC414:AC419"/>
    <mergeCell ref="W424:W427"/>
    <mergeCell ref="W444:W447"/>
    <mergeCell ref="W574:W577"/>
    <mergeCell ref="W578:W581"/>
    <mergeCell ref="W586:W589"/>
    <mergeCell ref="AB345:AB350"/>
    <mergeCell ref="AB351:AB356"/>
    <mergeCell ref="AB357:AB362"/>
    <mergeCell ref="AB396:AB401"/>
    <mergeCell ref="AB402:AB407"/>
    <mergeCell ref="AB408:AB413"/>
    <mergeCell ref="AB414:AB419"/>
    <mergeCell ref="AB420:AB425"/>
    <mergeCell ref="AB426:AB431"/>
    <mergeCell ref="T1521:T1523"/>
    <mergeCell ref="T1533:T1535"/>
    <mergeCell ref="W590:W593"/>
    <mergeCell ref="V626:V629"/>
    <mergeCell ref="T624:T626"/>
    <mergeCell ref="U627:U629"/>
    <mergeCell ref="W812:W815"/>
    <mergeCell ref="W796:W799"/>
    <mergeCell ref="W998:W1001"/>
    <mergeCell ref="W982:W985"/>
    <mergeCell ref="V1221:V1224"/>
    <mergeCell ref="W1221:W1224"/>
    <mergeCell ref="V1273:V1276"/>
    <mergeCell ref="W1273:W1276"/>
    <mergeCell ref="W1281:W1284"/>
    <mergeCell ref="V1294:V1297"/>
    <mergeCell ref="W1294:AE1297"/>
    <mergeCell ref="P1387:U1390"/>
    <mergeCell ref="P1399:U1406"/>
    <mergeCell ref="R1409:R1412"/>
    <mergeCell ref="S1409:S1412"/>
    <mergeCell ref="T1409:T1412"/>
    <mergeCell ref="U1409:U1412"/>
    <mergeCell ref="R1407:R1408"/>
    <mergeCell ref="S1407:S1408"/>
    <mergeCell ref="T1407:T1408"/>
    <mergeCell ref="R602:R605"/>
    <mergeCell ref="U1407:U1408"/>
    <mergeCell ref="Q1427:Q1430"/>
    <mergeCell ref="R1427:R1430"/>
    <mergeCell ref="R1376:R1379"/>
    <mergeCell ref="S1376:S1379"/>
    <mergeCell ref="S1451:S1454"/>
    <mergeCell ref="P1500:P1501"/>
    <mergeCell ref="Q1500:Q1501"/>
    <mergeCell ref="T1383:T1385"/>
    <mergeCell ref="P1445:P1448"/>
    <mergeCell ref="Q1445:Q1448"/>
    <mergeCell ref="R1445:R1448"/>
    <mergeCell ref="S1445:S1448"/>
    <mergeCell ref="S1449:S1450"/>
    <mergeCell ref="S1463:S1466"/>
    <mergeCell ref="Q1409:Q1412"/>
    <mergeCell ref="U1428:U1430"/>
    <mergeCell ref="Q1451:Q1454"/>
    <mergeCell ref="R1437:R1438"/>
    <mergeCell ref="S1437:S1438"/>
    <mergeCell ref="P1439:P1442"/>
    <mergeCell ref="Q1439:Q1442"/>
    <mergeCell ref="R1439:R1442"/>
    <mergeCell ref="S1439:S1442"/>
    <mergeCell ref="AB54:AB59"/>
    <mergeCell ref="AB60:AB65"/>
    <mergeCell ref="AB66:AB71"/>
    <mergeCell ref="AB72:AB77"/>
    <mergeCell ref="AB78:AB83"/>
    <mergeCell ref="AB117:AB122"/>
    <mergeCell ref="AB123:AB128"/>
    <mergeCell ref="AB129:AB134"/>
    <mergeCell ref="AB135:AB140"/>
    <mergeCell ref="AB141:AB146"/>
    <mergeCell ref="AB147:AB152"/>
    <mergeCell ref="AB153:AB158"/>
    <mergeCell ref="AB1158:AB1163"/>
    <mergeCell ref="AB1164:AB1169"/>
    <mergeCell ref="Z1146:Z1151"/>
    <mergeCell ref="AC1146:AC1151"/>
    <mergeCell ref="X1158:X1163"/>
    <mergeCell ref="Y1158:Y1163"/>
    <mergeCell ref="Z1158:Z1163"/>
    <mergeCell ref="AC1158:AC1163"/>
    <mergeCell ref="Y1059:Y1064"/>
    <mergeCell ref="Z1059:Z1064"/>
    <mergeCell ref="AC1059:AC1064"/>
    <mergeCell ref="AA873:AA878"/>
    <mergeCell ref="AB873:AB878"/>
    <mergeCell ref="AB879:AB884"/>
    <mergeCell ref="AB897:AB902"/>
    <mergeCell ref="AB903:AB908"/>
    <mergeCell ref="AB960:AB965"/>
    <mergeCell ref="Y978:Y983"/>
    <mergeCell ref="Z978:Z983"/>
    <mergeCell ref="AC978:AC983"/>
    <mergeCell ref="X990:X995"/>
    <mergeCell ref="Y990:Y995"/>
    <mergeCell ref="Z990:Z995"/>
    <mergeCell ref="X960:X965"/>
    <mergeCell ref="Y960:Y965"/>
    <mergeCell ref="Z960:Z965"/>
    <mergeCell ref="AC960:AC965"/>
    <mergeCell ref="X972:X977"/>
    <mergeCell ref="Y972:Y977"/>
    <mergeCell ref="Z972:Z977"/>
    <mergeCell ref="AC972:AC977"/>
    <mergeCell ref="AA960:AA965"/>
    <mergeCell ref="AC1239:AC1244"/>
    <mergeCell ref="X1251:X1256"/>
    <mergeCell ref="Y1251:Y1256"/>
    <mergeCell ref="Z1251:Z1256"/>
    <mergeCell ref="AC1251:AC1256"/>
    <mergeCell ref="Z1245:Z1250"/>
    <mergeCell ref="AC1245:AC1250"/>
    <mergeCell ref="Z1164:Z1169"/>
    <mergeCell ref="AC1164:AC1169"/>
    <mergeCell ref="W1206:AC1209"/>
    <mergeCell ref="X978:X983"/>
    <mergeCell ref="AB966:AB971"/>
    <mergeCell ref="AB972:AB977"/>
    <mergeCell ref="AB978:AB983"/>
    <mergeCell ref="AC1134:AC1139"/>
    <mergeCell ref="X1120:AC1127"/>
    <mergeCell ref="X1035:X1040"/>
    <mergeCell ref="Y1035:Y1040"/>
    <mergeCell ref="Z1035:Z1040"/>
    <mergeCell ref="AC1035:AC1040"/>
    <mergeCell ref="AC1344:AC1349"/>
    <mergeCell ref="Y1320:Y1325"/>
    <mergeCell ref="Z1320:Z1325"/>
    <mergeCell ref="AC1320:AC1325"/>
    <mergeCell ref="AB1338:AB1343"/>
    <mergeCell ref="AB1344:AB1349"/>
    <mergeCell ref="X1326:X1331"/>
    <mergeCell ref="Y1326:Y1331"/>
    <mergeCell ref="Z1326:Z1331"/>
    <mergeCell ref="AC1326:AC1331"/>
    <mergeCell ref="AA1332:AA1337"/>
    <mergeCell ref="AA1338:AA1343"/>
    <mergeCell ref="AA1344:AA1349"/>
    <mergeCell ref="AA1314:AA1319"/>
    <mergeCell ref="AA1320:AA1325"/>
    <mergeCell ref="X1306:AC1313"/>
    <mergeCell ref="X1239:X1244"/>
    <mergeCell ref="Y1239:Y1244"/>
    <mergeCell ref="Z1239:Z1244"/>
    <mergeCell ref="AB1374:AB1379"/>
    <mergeCell ref="Z1368:Z1373"/>
    <mergeCell ref="AC1368:AC1373"/>
    <mergeCell ref="X1362:X1367"/>
    <mergeCell ref="Y1362:Y1367"/>
    <mergeCell ref="Z1362:Z1367"/>
    <mergeCell ref="AB1380:AB1385"/>
    <mergeCell ref="AB1419:AB1424"/>
    <mergeCell ref="AB1425:AB1430"/>
    <mergeCell ref="AB1431:AB1436"/>
    <mergeCell ref="AB1437:AB1442"/>
    <mergeCell ref="AB1443:AB1448"/>
    <mergeCell ref="AB1449:AB1454"/>
    <mergeCell ref="AB1455:AB1460"/>
    <mergeCell ref="AB1461:AB1466"/>
    <mergeCell ref="AB1467:AB1472"/>
    <mergeCell ref="AB1473:AB1478"/>
    <mergeCell ref="Y1368:Y1373"/>
    <mergeCell ref="AC1449:AC1454"/>
    <mergeCell ref="AC1455:AC1460"/>
    <mergeCell ref="AB1368:AB1373"/>
    <mergeCell ref="X1431:X1436"/>
    <mergeCell ref="Y1431:Y1436"/>
    <mergeCell ref="X1461:X1466"/>
    <mergeCell ref="Y1461:Y1466"/>
    <mergeCell ref="W1387:AE1390"/>
    <mergeCell ref="X1413:X1418"/>
    <mergeCell ref="Y1413:Y1418"/>
    <mergeCell ref="X1407:X1412"/>
    <mergeCell ref="Y1407:Y1412"/>
    <mergeCell ref="Z1407:Z1412"/>
    <mergeCell ref="X1374:X1379"/>
    <mergeCell ref="AA1566:AA1571"/>
    <mergeCell ref="AB1803:AB1808"/>
    <mergeCell ref="AB1809:AB1814"/>
    <mergeCell ref="AB1815:AB1820"/>
    <mergeCell ref="AB1821:AB1826"/>
    <mergeCell ref="AB1827:AB1832"/>
    <mergeCell ref="AA1548:AA1553"/>
    <mergeCell ref="Y1566:Y1571"/>
    <mergeCell ref="Z1566:Z1571"/>
    <mergeCell ref="AC1566:AC1571"/>
    <mergeCell ref="Z1599:Z1604"/>
    <mergeCell ref="AC1599:AC1604"/>
    <mergeCell ref="X1542:X1547"/>
    <mergeCell ref="Y1542:Y1547"/>
    <mergeCell ref="Z1542:Z1547"/>
    <mergeCell ref="AC1542:AC1547"/>
    <mergeCell ref="AA1554:AA1559"/>
    <mergeCell ref="Y1641:Y1646"/>
    <mergeCell ref="Z1641:Z1646"/>
    <mergeCell ref="AC1641:AC1646"/>
    <mergeCell ref="AA1803:AA1808"/>
    <mergeCell ref="AC1675:AE1677"/>
    <mergeCell ref="AD1791:AG1802"/>
    <mergeCell ref="Z1797:Z1802"/>
    <mergeCell ref="AC1797:AC1802"/>
    <mergeCell ref="AA1659:AA1664"/>
    <mergeCell ref="AA1710:AA1715"/>
    <mergeCell ref="AA1716:AA1721"/>
    <mergeCell ref="AA1734:AA1739"/>
    <mergeCell ref="Y1653:Y1658"/>
    <mergeCell ref="Z1653:Z1658"/>
    <mergeCell ref="AC1653:AC1658"/>
    <mergeCell ref="AB1839:AB1844"/>
    <mergeCell ref="AB1845:AB1850"/>
    <mergeCell ref="AB1566:AB1571"/>
    <mergeCell ref="AB1605:AB1610"/>
    <mergeCell ref="AB1611:AB1616"/>
    <mergeCell ref="AB1617:AB1622"/>
    <mergeCell ref="AB1623:AB1628"/>
    <mergeCell ref="AB1629:AB1634"/>
    <mergeCell ref="AB1635:AB1640"/>
    <mergeCell ref="AB1641:AB1646"/>
    <mergeCell ref="AB1647:AB1652"/>
    <mergeCell ref="AB1653:AB1658"/>
    <mergeCell ref="AB1659:AB1664"/>
    <mergeCell ref="AB1698:AB1703"/>
    <mergeCell ref="AB1704:AB1709"/>
    <mergeCell ref="AB1710:AB1715"/>
    <mergeCell ref="AB1716:AB1721"/>
    <mergeCell ref="AB1722:AB1727"/>
    <mergeCell ref="AB1728:AB1733"/>
    <mergeCell ref="AB1734:AB1739"/>
    <mergeCell ref="AB1740:AB1745"/>
  </mergeCells>
  <phoneticPr fontId="1"/>
  <printOptions horizontalCentered="1" verticalCentered="1"/>
  <pageMargins left="0.25" right="0.25" top="0.25" bottom="0.25" header="0.3" footer="0.3"/>
  <pageSetup paperSize="9" scale="95" orientation="landscape" copies="2" r:id="rId1"/>
  <rowBreaks count="19" manualBreakCount="19">
    <brk id="93" max="16383" man="1"/>
    <brk id="186" max="16383" man="1"/>
    <brk id="279" max="16383" man="1"/>
    <brk id="372" max="16383" man="1"/>
    <brk id="465" max="16383" man="1"/>
    <brk id="558" max="16383" man="1"/>
    <brk id="651" max="16383" man="1"/>
    <brk id="744" max="16383" man="1"/>
    <brk id="837" max="16383" man="1"/>
    <brk id="930" max="16383" man="1"/>
    <brk id="1023" max="16383" man="1"/>
    <brk id="1116" max="16383" man="1"/>
    <brk id="1209" max="16383" man="1"/>
    <brk id="1302" max="16383" man="1"/>
    <brk id="1395" max="16383" man="1"/>
    <brk id="1488" max="16383" man="1"/>
    <brk id="1581" max="16383" man="1"/>
    <brk id="1674" max="16383" man="1"/>
    <brk id="176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912FB-FC13-F04E-9173-2A1BC4824936}">
  <dimension ref="A1:BO10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XFD1048576"/>
    </sheetView>
  </sheetViews>
  <sheetFormatPr defaultColWidth="7.1796875" defaultRowHeight="19.8"/>
  <cols>
    <col min="1" max="1" width="4.81640625" style="334" bestFit="1" customWidth="1"/>
    <col min="2" max="3" width="3" style="334" bestFit="1" customWidth="1"/>
    <col min="4" max="4" width="3.1796875" style="334" bestFit="1" customWidth="1"/>
    <col min="5" max="7" width="3.1796875" style="334" customWidth="1"/>
    <col min="8" max="8" width="7.36328125" style="334" customWidth="1"/>
    <col min="9" max="10" width="7" style="334" customWidth="1"/>
    <col min="11" max="11" width="7" style="334" bestFit="1" customWidth="1"/>
    <col min="12" max="12" width="7" style="334" customWidth="1"/>
    <col min="13" max="19" width="7" style="334" bestFit="1" customWidth="1"/>
    <col min="20" max="22" width="7.08984375" style="334" customWidth="1"/>
    <col min="23" max="27" width="4" style="334" bestFit="1" customWidth="1"/>
    <col min="28" max="28" width="9.36328125" style="334" customWidth="1"/>
    <col min="29" max="34" width="4" style="334" bestFit="1" customWidth="1"/>
    <col min="35" max="35" width="4" style="334" customWidth="1"/>
    <col min="36" max="37" width="3.81640625" style="334" customWidth="1"/>
    <col min="38" max="38" width="4" style="334" bestFit="1" customWidth="1"/>
    <col min="39" max="39" width="6.81640625" style="334" bestFit="1" customWidth="1"/>
    <col min="40" max="41" width="4" style="334" customWidth="1"/>
    <col min="42" max="43" width="4" style="334" bestFit="1" customWidth="1"/>
    <col min="44" max="44" width="4.1796875" style="334" bestFit="1" customWidth="1"/>
    <col min="45" max="48" width="4" style="334" bestFit="1" customWidth="1"/>
    <col min="49" max="49" width="4.1796875" style="334" bestFit="1" customWidth="1"/>
    <col min="50" max="52" width="4" style="334" bestFit="1" customWidth="1"/>
    <col min="53" max="53" width="4" style="334" customWidth="1"/>
    <col min="54" max="54" width="3.54296875" style="334" customWidth="1"/>
    <col min="55" max="59" width="3.81640625" style="334" bestFit="1" customWidth="1"/>
    <col min="60" max="60" width="8.90625" style="334" bestFit="1" customWidth="1"/>
    <col min="61" max="65" width="3.81640625" style="334" bestFit="1" customWidth="1"/>
    <col min="66" max="66" width="7.1796875" style="335"/>
    <col min="67" max="16384" width="7.1796875" style="334"/>
  </cols>
  <sheetData>
    <row r="1" spans="1:67" ht="21" customHeight="1">
      <c r="A1" s="44"/>
      <c r="B1" s="333" t="s">
        <v>141</v>
      </c>
      <c r="C1" s="333"/>
      <c r="D1" s="333"/>
      <c r="E1" s="333"/>
      <c r="F1" s="333"/>
      <c r="G1" s="333"/>
      <c r="H1" s="333"/>
      <c r="I1" s="333" t="s">
        <v>92</v>
      </c>
      <c r="J1" s="333"/>
      <c r="K1" s="333"/>
      <c r="L1" s="333"/>
      <c r="M1" s="333"/>
      <c r="N1" s="333"/>
      <c r="O1" s="333"/>
      <c r="P1" s="333"/>
      <c r="Q1" s="333"/>
      <c r="R1" s="333"/>
      <c r="S1" s="333"/>
      <c r="T1" s="333" t="s">
        <v>130</v>
      </c>
      <c r="U1" s="333"/>
      <c r="V1" s="333"/>
      <c r="W1" s="333" t="s">
        <v>140</v>
      </c>
      <c r="X1" s="333"/>
      <c r="Y1" s="333"/>
      <c r="Z1" s="333" t="s">
        <v>135</v>
      </c>
      <c r="AA1" s="333"/>
      <c r="AB1" s="333"/>
      <c r="AC1" s="333" t="s">
        <v>100</v>
      </c>
      <c r="AD1" s="333"/>
      <c r="AE1" s="333"/>
      <c r="AF1" s="333"/>
      <c r="AG1" s="333"/>
      <c r="AH1" s="333"/>
      <c r="AI1" s="333"/>
      <c r="AJ1" s="333" t="s">
        <v>112</v>
      </c>
      <c r="AK1" s="333"/>
      <c r="AL1" s="333"/>
      <c r="AM1" s="333"/>
      <c r="AN1" s="333" t="s">
        <v>142</v>
      </c>
      <c r="AO1" s="333"/>
      <c r="AP1" s="333"/>
      <c r="AQ1" s="333"/>
      <c r="AR1" s="333"/>
      <c r="AS1" s="333"/>
      <c r="AT1" s="333"/>
      <c r="AU1" s="333" t="s">
        <v>143</v>
      </c>
      <c r="AV1" s="333"/>
      <c r="AW1" s="333"/>
      <c r="AX1" s="333"/>
      <c r="AY1" s="333"/>
      <c r="AZ1" s="333"/>
      <c r="BA1" s="48" t="s">
        <v>98</v>
      </c>
      <c r="BB1" s="333" t="s">
        <v>152</v>
      </c>
      <c r="BC1" s="333"/>
      <c r="BD1" s="333"/>
      <c r="BE1" s="333"/>
      <c r="BF1" s="333"/>
      <c r="BG1" s="333"/>
      <c r="BH1" s="333" t="s">
        <v>153</v>
      </c>
      <c r="BI1" s="333"/>
      <c r="BJ1" s="333"/>
      <c r="BK1" s="333"/>
      <c r="BL1" s="333"/>
      <c r="BM1" s="333"/>
      <c r="BN1" s="48" t="s">
        <v>154</v>
      </c>
      <c r="BO1" s="44" t="s">
        <v>155</v>
      </c>
    </row>
    <row r="2" spans="1:67" ht="79.8">
      <c r="A2" s="44"/>
      <c r="B2" s="44" t="s">
        <v>93</v>
      </c>
      <c r="C2" s="44" t="s">
        <v>94</v>
      </c>
      <c r="D2" s="44" t="s">
        <v>95</v>
      </c>
      <c r="E2" s="44" t="s">
        <v>96</v>
      </c>
      <c r="F2" s="44" t="s">
        <v>97</v>
      </c>
      <c r="G2" s="44" t="s">
        <v>91</v>
      </c>
      <c r="H2" s="48" t="s">
        <v>116</v>
      </c>
      <c r="I2" s="44" t="s">
        <v>127</v>
      </c>
      <c r="J2" s="44" t="s">
        <v>78</v>
      </c>
      <c r="K2" s="45" t="s">
        <v>120</v>
      </c>
      <c r="L2" s="45" t="s">
        <v>119</v>
      </c>
      <c r="M2" s="44" t="s">
        <v>84</v>
      </c>
      <c r="N2" s="44" t="s">
        <v>105</v>
      </c>
      <c r="O2" s="44" t="s">
        <v>144</v>
      </c>
      <c r="P2" s="44" t="s">
        <v>86</v>
      </c>
      <c r="Q2" s="44" t="s">
        <v>109</v>
      </c>
      <c r="R2" s="44" t="s">
        <v>125</v>
      </c>
      <c r="S2" s="44" t="s">
        <v>87</v>
      </c>
      <c r="T2" s="44" t="s">
        <v>110</v>
      </c>
      <c r="U2" s="44" t="s">
        <v>111</v>
      </c>
      <c r="V2" s="44" t="s">
        <v>131</v>
      </c>
      <c r="W2" s="46" t="s">
        <v>132</v>
      </c>
      <c r="X2" s="46" t="s">
        <v>133</v>
      </c>
      <c r="Y2" s="46" t="s">
        <v>134</v>
      </c>
      <c r="Z2" s="46" t="s">
        <v>7</v>
      </c>
      <c r="AA2" s="46" t="s">
        <v>99</v>
      </c>
      <c r="AB2" s="44" t="s">
        <v>136</v>
      </c>
      <c r="AC2" s="46" t="s">
        <v>93</v>
      </c>
      <c r="AD2" s="46" t="s">
        <v>94</v>
      </c>
      <c r="AE2" s="46" t="s">
        <v>95</v>
      </c>
      <c r="AF2" s="46" t="s">
        <v>96</v>
      </c>
      <c r="AG2" s="46" t="s">
        <v>97</v>
      </c>
      <c r="AH2" s="46" t="s">
        <v>91</v>
      </c>
      <c r="AI2" s="46" t="s">
        <v>116</v>
      </c>
      <c r="AJ2" s="46" t="s">
        <v>113</v>
      </c>
      <c r="AK2" s="46" t="s">
        <v>114</v>
      </c>
      <c r="AL2" s="46" t="s">
        <v>115</v>
      </c>
      <c r="AM2" s="44" t="s">
        <v>101</v>
      </c>
      <c r="AN2" s="47" t="s">
        <v>93</v>
      </c>
      <c r="AO2" s="48" t="s">
        <v>137</v>
      </c>
      <c r="AP2" s="47" t="s">
        <v>95</v>
      </c>
      <c r="AQ2" s="47" t="s">
        <v>96</v>
      </c>
      <c r="AR2" s="47" t="s">
        <v>97</v>
      </c>
      <c r="AS2" s="47" t="s">
        <v>91</v>
      </c>
      <c r="AT2" s="46" t="s">
        <v>116</v>
      </c>
      <c r="AU2" s="46" t="s">
        <v>93</v>
      </c>
      <c r="AV2" s="46" t="s">
        <v>94</v>
      </c>
      <c r="AW2" s="46" t="s">
        <v>95</v>
      </c>
      <c r="AX2" s="46" t="s">
        <v>96</v>
      </c>
      <c r="AY2" s="46" t="s">
        <v>97</v>
      </c>
      <c r="AZ2" s="46" t="s">
        <v>91</v>
      </c>
      <c r="BA2" s="46" t="s">
        <v>98</v>
      </c>
      <c r="BB2" s="46" t="s">
        <v>145</v>
      </c>
      <c r="BC2" s="46" t="s">
        <v>146</v>
      </c>
      <c r="BD2" s="46" t="s">
        <v>147</v>
      </c>
      <c r="BE2" s="46" t="s">
        <v>148</v>
      </c>
      <c r="BF2" s="46" t="s">
        <v>149</v>
      </c>
      <c r="BG2" s="46" t="s">
        <v>150</v>
      </c>
      <c r="BH2" s="46" t="s">
        <v>145</v>
      </c>
      <c r="BI2" s="46" t="s">
        <v>146</v>
      </c>
      <c r="BJ2" s="46" t="s">
        <v>147</v>
      </c>
      <c r="BK2" s="46" t="s">
        <v>148</v>
      </c>
      <c r="BL2" s="46" t="s">
        <v>149</v>
      </c>
      <c r="BM2" s="46" t="s">
        <v>150</v>
      </c>
      <c r="BN2" s="48" t="s">
        <v>151</v>
      </c>
      <c r="BO2" s="44" t="s">
        <v>156</v>
      </c>
    </row>
    <row r="3" spans="1:67">
      <c r="A3" s="44">
        <v>1</v>
      </c>
      <c r="B3" s="44">
        <f>IF(AND(入力シート❷!$B3="ハイパーコース",入力シート❷!C3="A推薦(単願)"),1,0)</f>
        <v>0</v>
      </c>
      <c r="C3" s="44">
        <f>IF(AND(入力シート❷!$B3="アドバンストコース",入力シート❷!$C3="A推薦(単願)"),1,0)</f>
        <v>0</v>
      </c>
      <c r="D3" s="44">
        <f>IF(AND(入力シート❷!$B3="アグレッシブコース",入力シート❷!$C3="A推薦(単願)"),1,0)</f>
        <v>0</v>
      </c>
      <c r="E3" s="44">
        <f>IF(AND(入力シート❷!$B3="ハイパーコース",OR(入力シート❷!$C3="B推薦(併願)",入力シート❷!$C3="併願優遇")),1,0)</f>
        <v>0</v>
      </c>
      <c r="F3" s="44">
        <f>IF(AND(入力シート❷!$B3="アドバンストコース",OR(入力シート❷!$C3="B推薦(併願)",入力シート❷!$C3="併願優遇")),1,0)</f>
        <v>0</v>
      </c>
      <c r="G3" s="44">
        <f>IF(AND(入力シート❷!$B3="アグレッシブコース",OR(入力シート❷!$C3="B推薦(併願)",入力シート❷!$C3="併願優遇")),1,0)</f>
        <v>0</v>
      </c>
      <c r="H3" s="44">
        <f>IF(AND(入力シート❷!$B3="アグレッシブコース",入力シート❷!$C3="C推薦(第一志望)"),1,0)</f>
        <v>0</v>
      </c>
      <c r="I3" s="44">
        <f>IF(入力シート❷!V3=■■■!I$2,3,0)</f>
        <v>0</v>
      </c>
      <c r="J3" s="44">
        <f>IF(入力シート❷!W3=■■■!J$2,2,0)</f>
        <v>0</v>
      </c>
      <c r="K3" s="44">
        <f>IF(入力シート❷!X3=■■■!K$2,2,0)</f>
        <v>0</v>
      </c>
      <c r="L3" s="44">
        <f>IF(入力シート❷!Y3=■■■!L$2,2,0)</f>
        <v>0</v>
      </c>
      <c r="M3" s="44">
        <f>IF(入力シート❷!Z3=■■■!M$2,1,0)</f>
        <v>0</v>
      </c>
      <c r="N3" s="44">
        <f>IF(入力シート❷!AA3=■■■!N$2,1,0)</f>
        <v>0</v>
      </c>
      <c r="O3" s="44">
        <f>IF(入力シート❷!AB3=■■■!O$2,1,0)</f>
        <v>0</v>
      </c>
      <c r="P3" s="44">
        <f>IF(入力シート❷!AC3=■■■!P$2,1,0)</f>
        <v>0</v>
      </c>
      <c r="Q3" s="44">
        <f>IF(入力シート❷!AD3=■■■!Q$2,1,0)</f>
        <v>0</v>
      </c>
      <c r="R3" s="44">
        <f>IF(入力シート❷!AE3=■■■!R$2,1,0)</f>
        <v>0</v>
      </c>
      <c r="S3" s="44">
        <f>IF(入力シート❷!AF3=■■■!S$2,1,0)</f>
        <v>0</v>
      </c>
      <c r="T3" s="44">
        <f>MAX(I3,J3,M3)</f>
        <v>0</v>
      </c>
      <c r="U3" s="44">
        <f>MAX(K3,N3)</f>
        <v>0</v>
      </c>
      <c r="V3" s="44">
        <f>MAX(L3,O3)</f>
        <v>0</v>
      </c>
      <c r="W3" s="44">
        <f>MAX(I3:K3)</f>
        <v>0</v>
      </c>
      <c r="X3" s="44">
        <f>MAX(P3:V3)+LARGE(P3:V3,2)</f>
        <v>0</v>
      </c>
      <c r="Y3" s="44">
        <f>MAX(P3:V3)</f>
        <v>0</v>
      </c>
      <c r="Z3" s="44">
        <f>SUM(入力シート❷!J3:M3,入力シート❷!R3)</f>
        <v>0</v>
      </c>
      <c r="AA3" s="44">
        <f>MIN(入力シート❷!J3:R3)</f>
        <v>0</v>
      </c>
      <c r="AB3" s="44">
        <f>IF(AA3&gt;1,1,0)</f>
        <v>0</v>
      </c>
      <c r="AC3" s="44">
        <f>Z3+W3</f>
        <v>0</v>
      </c>
      <c r="AD3" s="44">
        <f>Z3+X3</f>
        <v>0</v>
      </c>
      <c r="AE3" s="44">
        <f>Z3+X3</f>
        <v>0</v>
      </c>
      <c r="AF3" s="44">
        <f>Z3+W3</f>
        <v>0</v>
      </c>
      <c r="AG3" s="44">
        <f>Z3+Y3</f>
        <v>0</v>
      </c>
      <c r="AH3" s="44">
        <f>Z3+Y3</f>
        <v>0</v>
      </c>
      <c r="AI3" s="44">
        <f>Z3+X3</f>
        <v>0</v>
      </c>
      <c r="AJ3" s="44">
        <f>入力シート❷!S3</f>
        <v>0</v>
      </c>
      <c r="AK3" s="44">
        <f>入力シート❷!T3</f>
        <v>0</v>
      </c>
      <c r="AL3" s="44">
        <f>入力シート❷!U3</f>
        <v>0</v>
      </c>
      <c r="AM3" s="44">
        <f>IF(MAX(AJ3:AL3)&gt;15,0,1)</f>
        <v>1</v>
      </c>
      <c r="AN3" s="44">
        <f>IF($AC3&gt;=20,1,0)</f>
        <v>0</v>
      </c>
      <c r="AO3" s="44">
        <f>IF($AD3&gt;=18,1,0)</f>
        <v>0</v>
      </c>
      <c r="AP3" s="44">
        <f>IF($AE3&gt;=16,1,0)</f>
        <v>0</v>
      </c>
      <c r="AQ3" s="44">
        <f>IF($AF3&gt;=21,1,0)</f>
        <v>0</v>
      </c>
      <c r="AR3" s="44">
        <f>IF($AG3&gt;=19,1,0)</f>
        <v>0</v>
      </c>
      <c r="AS3" s="44">
        <f>IF($AH3&gt;=17,1,0)</f>
        <v>0</v>
      </c>
      <c r="AT3" s="44"/>
      <c r="AU3" s="44">
        <f t="shared" ref="AU3:AZ3" si="0">B3*$AB3*$AM3*AN3</f>
        <v>0</v>
      </c>
      <c r="AV3" s="44">
        <f t="shared" si="0"/>
        <v>0</v>
      </c>
      <c r="AW3" s="44">
        <f t="shared" si="0"/>
        <v>0</v>
      </c>
      <c r="AX3" s="44">
        <f t="shared" si="0"/>
        <v>0</v>
      </c>
      <c r="AY3" s="44">
        <f t="shared" si="0"/>
        <v>0</v>
      </c>
      <c r="AZ3" s="44">
        <f t="shared" si="0"/>
        <v>0</v>
      </c>
      <c r="BA3" s="44">
        <f>SUM(AU3:AZ3)*BO3</f>
        <v>0</v>
      </c>
      <c r="BB3" s="44">
        <f>IF($AC3&gt;=24,1,0)</f>
        <v>0</v>
      </c>
      <c r="BC3" s="44">
        <f>IF(AND($AC3&gt;=22,$AC3&lt;24),2,0)</f>
        <v>0</v>
      </c>
      <c r="BD3" s="44">
        <f>IF(AND($AC3&gt;=20,$AC3&lt;22),3,0)</f>
        <v>0</v>
      </c>
      <c r="BE3" s="44">
        <f>IF($AF3&gt;=25,1,0)</f>
        <v>0</v>
      </c>
      <c r="BF3" s="44">
        <f>IF(AND($AF3&gt;=23,$AF3&lt;25),2,0)</f>
        <v>0</v>
      </c>
      <c r="BG3" s="44">
        <f>IF(AND($AF3&gt;=21,$AF3&lt;23),3,0)</f>
        <v>0</v>
      </c>
      <c r="BH3" s="44">
        <f>$B3*BB3*$AM3</f>
        <v>0</v>
      </c>
      <c r="BI3" s="44">
        <f t="shared" ref="BI3:BJ3" si="1">$B3*BC3*$AM3</f>
        <v>0</v>
      </c>
      <c r="BJ3" s="44">
        <f t="shared" si="1"/>
        <v>0</v>
      </c>
      <c r="BK3" s="44">
        <f>$E3*BE3*$AM3</f>
        <v>0</v>
      </c>
      <c r="BL3" s="44">
        <f t="shared" ref="BL3:BM3" si="2">$E3*BF3*$AM3</f>
        <v>0</v>
      </c>
      <c r="BM3" s="44">
        <f t="shared" si="2"/>
        <v>0</v>
      </c>
      <c r="BN3" s="48" t="str">
        <f>IF(MAX(BH3:BM3)=1,"Ⅰ",IF(MAX(BH3:BM3)=2,"Ⅱ",IF(MAX(BH3:BM3)=3,"Ⅲ","")))</f>
        <v/>
      </c>
      <c r="BO3" s="44">
        <f>IF(COUNTBLANK(入力シート❷!E3:U3)=0,1,0)</f>
        <v>0</v>
      </c>
    </row>
    <row r="4" spans="1:67">
      <c r="A4" s="44">
        <v>2</v>
      </c>
      <c r="B4" s="44">
        <f>IF(AND(入力シート❷!$B4="ハイパーコース",入力シート❷!C4="A推薦(単願)"),1,0)</f>
        <v>0</v>
      </c>
      <c r="C4" s="44">
        <f>IF(AND(入力シート❷!$B4="アドバンストコース",入力シート❷!$C4="A推薦(単願)"),1,0)</f>
        <v>0</v>
      </c>
      <c r="D4" s="44">
        <f>IF(AND(入力シート❷!$B4="アグレッシブコース",入力シート❷!$C4="A推薦(単願)"),1,0)</f>
        <v>0</v>
      </c>
      <c r="E4" s="44">
        <f>IF(AND(入力シート❷!$B4="ハイパーコース",OR(入力シート❷!$C4="B推薦(併願)",入力シート❷!$C4="併願優遇")),1,0)</f>
        <v>0</v>
      </c>
      <c r="F4" s="44">
        <f>IF(AND(入力シート❷!$B4="アドバンストコース",OR(入力シート❷!$C4="B推薦(併願)",入力シート❷!$C4="併願優遇")),1,0)</f>
        <v>0</v>
      </c>
      <c r="G4" s="44">
        <f>IF(AND(入力シート❷!$B4="アグレッシブコース",OR(入力シート❷!$C4="B推薦(併願)",入力シート❷!$C4="併願優遇")),1,0)</f>
        <v>0</v>
      </c>
      <c r="H4" s="44">
        <f>IF(AND(入力シート❷!$B4="アグレッシブコース",入力シート❷!$C4="C推薦(第一志望)"),1,0)</f>
        <v>0</v>
      </c>
      <c r="I4" s="44">
        <f>IF(入力シート❷!V4=■■■!I$2,3,0)</f>
        <v>0</v>
      </c>
      <c r="J4" s="44">
        <f>IF(入力シート❷!W4=■■■!J$2,2,0)</f>
        <v>0</v>
      </c>
      <c r="K4" s="44">
        <f>IF(入力シート❷!X4=■■■!K$2,2,0)</f>
        <v>0</v>
      </c>
      <c r="L4" s="44">
        <f>IF(入力シート❷!Y4=■■■!L$2,2,0)</f>
        <v>0</v>
      </c>
      <c r="M4" s="44">
        <f>IF(入力シート❷!Z4=■■■!M$2,1,0)</f>
        <v>0</v>
      </c>
      <c r="N4" s="44">
        <f>IF(入力シート❷!AA4=■■■!N$2,1,0)</f>
        <v>0</v>
      </c>
      <c r="O4" s="44">
        <f>IF(入力シート❷!AB4=■■■!O$2,1,0)</f>
        <v>0</v>
      </c>
      <c r="P4" s="44">
        <f>IF(入力シート❷!AC4=■■■!P$2,1,0)</f>
        <v>0</v>
      </c>
      <c r="Q4" s="44">
        <f>IF(入力シート❷!AD4=■■■!Q$2,1,0)</f>
        <v>0</v>
      </c>
      <c r="R4" s="44">
        <f>IF(入力シート❷!AE4=■■■!R$2,1,0)</f>
        <v>0</v>
      </c>
      <c r="S4" s="44">
        <f>IF(入力シート❷!AF4=■■■!S$2,1,0)</f>
        <v>0</v>
      </c>
      <c r="T4" s="44">
        <f t="shared" ref="T4:T67" si="3">MAX(I4,J4,M4)</f>
        <v>0</v>
      </c>
      <c r="U4" s="44">
        <f t="shared" ref="U4:U67" si="4">MAX(K4,N4)</f>
        <v>0</v>
      </c>
      <c r="V4" s="44">
        <f t="shared" ref="V4:V67" si="5">MAX(L4,O4)</f>
        <v>0</v>
      </c>
      <c r="W4" s="44">
        <f t="shared" ref="W4:W67" si="6">MAX(I4:K4)</f>
        <v>0</v>
      </c>
      <c r="X4" s="44">
        <f t="shared" ref="X4:X67" si="7">MAX(P4:V4)+LARGE(P4:V4,2)</f>
        <v>0</v>
      </c>
      <c r="Y4" s="44">
        <f t="shared" ref="Y4:Y67" si="8">MAX(P4:V4)</f>
        <v>0</v>
      </c>
      <c r="Z4" s="44">
        <f>SUM(入力シート❷!J4:M4,入力シート❷!R4)</f>
        <v>0</v>
      </c>
      <c r="AA4" s="44">
        <f>MIN(入力シート❷!J4:R4)</f>
        <v>0</v>
      </c>
      <c r="AB4" s="44">
        <f t="shared" ref="AB4:AB67" si="9">IF(AA4&gt;1,1,0)</f>
        <v>0</v>
      </c>
      <c r="AC4" s="44">
        <f t="shared" ref="AC4:AC67" si="10">Z4+W4</f>
        <v>0</v>
      </c>
      <c r="AD4" s="44">
        <f t="shared" ref="AD4:AD67" si="11">Z4+X4</f>
        <v>0</v>
      </c>
      <c r="AE4" s="44">
        <f t="shared" ref="AE4:AE67" si="12">Z4+X4</f>
        <v>0</v>
      </c>
      <c r="AF4" s="44">
        <f t="shared" ref="AF4:AF67" si="13">Z4+W4</f>
        <v>0</v>
      </c>
      <c r="AG4" s="44">
        <f t="shared" ref="AG4:AG67" si="14">Z4+Y4</f>
        <v>0</v>
      </c>
      <c r="AH4" s="44">
        <f t="shared" ref="AH4:AH67" si="15">Z4+Y4</f>
        <v>0</v>
      </c>
      <c r="AI4" s="44">
        <f t="shared" ref="AI4:AI67" si="16">Z4+X4</f>
        <v>0</v>
      </c>
      <c r="AJ4" s="44">
        <f>入力シート❷!S4</f>
        <v>0</v>
      </c>
      <c r="AK4" s="44">
        <f>入力シート❷!T4</f>
        <v>0</v>
      </c>
      <c r="AL4" s="44">
        <f>入力シート❷!U4</f>
        <v>0</v>
      </c>
      <c r="AM4" s="44">
        <f t="shared" ref="AM4:AM67" si="17">IF(MAX(AJ4:AL4)&gt;15,0,1)</f>
        <v>1</v>
      </c>
      <c r="AN4" s="44">
        <f t="shared" ref="AN4:AN67" si="18">IF($AC4&gt;=20,1,0)</f>
        <v>0</v>
      </c>
      <c r="AO4" s="44">
        <f t="shared" ref="AO4:AO67" si="19">IF($AD4&gt;=18,1,0)</f>
        <v>0</v>
      </c>
      <c r="AP4" s="44">
        <f t="shared" ref="AP4:AP67" si="20">IF($AE4&gt;=16,1,0)</f>
        <v>0</v>
      </c>
      <c r="AQ4" s="44">
        <f t="shared" ref="AQ4:AQ67" si="21">IF($AF4&gt;=21,1,0)</f>
        <v>0</v>
      </c>
      <c r="AR4" s="44">
        <f t="shared" ref="AR4:AR67" si="22">IF($AG4&gt;=19,1,0)</f>
        <v>0</v>
      </c>
      <c r="AS4" s="44">
        <f t="shared" ref="AS4:AS67" si="23">IF($AH4&gt;=17,1,0)</f>
        <v>0</v>
      </c>
      <c r="AT4" s="44"/>
      <c r="AU4" s="44">
        <f t="shared" ref="AU4:AU67" si="24">B4*$AB4*$AM4*AN4</f>
        <v>0</v>
      </c>
      <c r="AV4" s="44">
        <f t="shared" ref="AV4:AV67" si="25">C4*$AB4*$AM4*AO4</f>
        <v>0</v>
      </c>
      <c r="AW4" s="44">
        <f t="shared" ref="AW4:AW67" si="26">D4*$AB4*$AM4*AP4</f>
        <v>0</v>
      </c>
      <c r="AX4" s="44">
        <f t="shared" ref="AX4:AX67" si="27">E4*$AB4*$AM4*AQ4</f>
        <v>0</v>
      </c>
      <c r="AY4" s="44">
        <f t="shared" ref="AY4:AY67" si="28">F4*$AB4*$AM4*AR4</f>
        <v>0</v>
      </c>
      <c r="AZ4" s="44">
        <f t="shared" ref="AZ4:AZ67" si="29">G4*$AB4*$AM4*AS4</f>
        <v>0</v>
      </c>
      <c r="BA4" s="44">
        <f t="shared" ref="BA4:BA67" si="30">SUM(AU4:AZ4)*BO4</f>
        <v>0</v>
      </c>
      <c r="BB4" s="44">
        <f t="shared" ref="BB4:BB67" si="31">IF($AC4&gt;=24,1,0)</f>
        <v>0</v>
      </c>
      <c r="BC4" s="44">
        <f t="shared" ref="BC4:BC67" si="32">IF(AND($AC4&gt;=22,$AC4&lt;24),2,0)</f>
        <v>0</v>
      </c>
      <c r="BD4" s="44">
        <f t="shared" ref="BD4:BD67" si="33">IF(AND($AC4&gt;=20,$AC4&lt;22),3,0)</f>
        <v>0</v>
      </c>
      <c r="BE4" s="44">
        <f t="shared" ref="BE4:BE67" si="34">IF($AF4&gt;=25,1,0)</f>
        <v>0</v>
      </c>
      <c r="BF4" s="44">
        <f t="shared" ref="BF4:BF67" si="35">IF(AND($AF4&gt;=23,$AF4&lt;25),2,0)</f>
        <v>0</v>
      </c>
      <c r="BG4" s="44">
        <f t="shared" ref="BG4:BG67" si="36">IF(AND($AF4&gt;=21,$AF4&lt;23),3,0)</f>
        <v>0</v>
      </c>
      <c r="BH4" s="44">
        <f t="shared" ref="BH4:BH67" si="37">$B4*BB4*$AM4</f>
        <v>0</v>
      </c>
      <c r="BI4" s="44">
        <f t="shared" ref="BI4:BI67" si="38">$B4*BC4*$AM4</f>
        <v>0</v>
      </c>
      <c r="BJ4" s="44">
        <f t="shared" ref="BJ4:BJ67" si="39">$B4*BD4*$AM4</f>
        <v>0</v>
      </c>
      <c r="BK4" s="44">
        <f t="shared" ref="BK4:BK67" si="40">$E4*BE4*$AM4</f>
        <v>0</v>
      </c>
      <c r="BL4" s="44">
        <f t="shared" ref="BL4:BL67" si="41">$E4*BF4*$AM4</f>
        <v>0</v>
      </c>
      <c r="BM4" s="44">
        <f t="shared" ref="BM4:BM67" si="42">$E4*BG4*$AM4</f>
        <v>0</v>
      </c>
      <c r="BN4" s="48" t="str">
        <f t="shared" ref="BN4:BN67" si="43">IF(MAX(BH4:BM4)=1,"Ⅰ",IF(MAX(BH4:BM4)=2,"Ⅱ",IF(MAX(BH4:BM4)=3,"Ⅲ","")))</f>
        <v/>
      </c>
      <c r="BO4" s="44">
        <f>IF(COUNTBLANK(入力シート❷!E4:U4)=0,1,0)</f>
        <v>0</v>
      </c>
    </row>
    <row r="5" spans="1:67">
      <c r="A5" s="44">
        <v>3</v>
      </c>
      <c r="B5" s="44">
        <f>IF(AND(入力シート❷!$B5="ハイパーコース",入力シート❷!C5="A推薦(単願)"),1,0)</f>
        <v>0</v>
      </c>
      <c r="C5" s="44">
        <f>IF(AND(入力シート❷!$B5="アドバンストコース",入力シート❷!$C5="A推薦(単願)"),1,0)</f>
        <v>0</v>
      </c>
      <c r="D5" s="44">
        <f>IF(AND(入力シート❷!$B5="アグレッシブコース",入力シート❷!$C5="A推薦(単願)"),1,0)</f>
        <v>0</v>
      </c>
      <c r="E5" s="44">
        <f>IF(AND(入力シート❷!$B5="ハイパーコース",OR(入力シート❷!$C5="B推薦(併願)",入力シート❷!$C5="併願優遇")),1,0)</f>
        <v>0</v>
      </c>
      <c r="F5" s="44">
        <f>IF(AND(入力シート❷!$B5="アドバンストコース",OR(入力シート❷!$C5="B推薦(併願)",入力シート❷!$C5="併願優遇")),1,0)</f>
        <v>0</v>
      </c>
      <c r="G5" s="44">
        <f>IF(AND(入力シート❷!$B5="アグレッシブコース",OR(入力シート❷!$C5="B推薦(併願)",入力シート❷!$C5="併願優遇")),1,0)</f>
        <v>0</v>
      </c>
      <c r="H5" s="44">
        <f>IF(AND(入力シート❷!$B5="アグレッシブコース",入力シート❷!$C5="C推薦(第一志望)"),1,0)</f>
        <v>0</v>
      </c>
      <c r="I5" s="44">
        <f>IF(入力シート❷!V5=■■■!I$2,3,0)</f>
        <v>0</v>
      </c>
      <c r="J5" s="44">
        <f>IF(入力シート❷!W5=■■■!J$2,2,0)</f>
        <v>0</v>
      </c>
      <c r="K5" s="44">
        <f>IF(入力シート❷!X5=■■■!K$2,2,0)</f>
        <v>0</v>
      </c>
      <c r="L5" s="44">
        <f>IF(入力シート❷!Y5=■■■!L$2,2,0)</f>
        <v>0</v>
      </c>
      <c r="M5" s="44">
        <f>IF(入力シート❷!Z5=■■■!M$2,1,0)</f>
        <v>0</v>
      </c>
      <c r="N5" s="44">
        <f>IF(入力シート❷!AA5=■■■!N$2,1,0)</f>
        <v>0</v>
      </c>
      <c r="O5" s="44">
        <f>IF(入力シート❷!AB5=■■■!O$2,1,0)</f>
        <v>0</v>
      </c>
      <c r="P5" s="44">
        <f>IF(入力シート❷!AC5=■■■!P$2,1,0)</f>
        <v>0</v>
      </c>
      <c r="Q5" s="44">
        <f>IF(入力シート❷!AD5=■■■!Q$2,1,0)</f>
        <v>0</v>
      </c>
      <c r="R5" s="44">
        <f>IF(入力シート❷!AE5=■■■!R$2,1,0)</f>
        <v>0</v>
      </c>
      <c r="S5" s="44">
        <f>IF(入力シート❷!AF5=■■■!S$2,1,0)</f>
        <v>0</v>
      </c>
      <c r="T5" s="44">
        <f t="shared" si="3"/>
        <v>0</v>
      </c>
      <c r="U5" s="44">
        <f t="shared" si="4"/>
        <v>0</v>
      </c>
      <c r="V5" s="44">
        <f t="shared" si="5"/>
        <v>0</v>
      </c>
      <c r="W5" s="44">
        <f t="shared" si="6"/>
        <v>0</v>
      </c>
      <c r="X5" s="44">
        <f t="shared" si="7"/>
        <v>0</v>
      </c>
      <c r="Y5" s="44">
        <f t="shared" si="8"/>
        <v>0</v>
      </c>
      <c r="Z5" s="44">
        <f>SUM(入力シート❷!J5:M5,入力シート❷!R5)</f>
        <v>0</v>
      </c>
      <c r="AA5" s="44">
        <f>MIN(入力シート❷!J5:R5)</f>
        <v>0</v>
      </c>
      <c r="AB5" s="44">
        <f t="shared" si="9"/>
        <v>0</v>
      </c>
      <c r="AC5" s="44">
        <f t="shared" si="10"/>
        <v>0</v>
      </c>
      <c r="AD5" s="44">
        <f t="shared" si="11"/>
        <v>0</v>
      </c>
      <c r="AE5" s="44">
        <f t="shared" si="12"/>
        <v>0</v>
      </c>
      <c r="AF5" s="44">
        <f t="shared" si="13"/>
        <v>0</v>
      </c>
      <c r="AG5" s="44">
        <f t="shared" si="14"/>
        <v>0</v>
      </c>
      <c r="AH5" s="44">
        <f t="shared" si="15"/>
        <v>0</v>
      </c>
      <c r="AI5" s="44">
        <f t="shared" si="16"/>
        <v>0</v>
      </c>
      <c r="AJ5" s="44">
        <f>入力シート❷!S5</f>
        <v>0</v>
      </c>
      <c r="AK5" s="44">
        <f>入力シート❷!T5</f>
        <v>0</v>
      </c>
      <c r="AL5" s="44">
        <f>入力シート❷!U5</f>
        <v>0</v>
      </c>
      <c r="AM5" s="44">
        <f t="shared" si="17"/>
        <v>1</v>
      </c>
      <c r="AN5" s="44">
        <f t="shared" si="18"/>
        <v>0</v>
      </c>
      <c r="AO5" s="44">
        <f t="shared" si="19"/>
        <v>0</v>
      </c>
      <c r="AP5" s="44">
        <f t="shared" si="20"/>
        <v>0</v>
      </c>
      <c r="AQ5" s="44">
        <f t="shared" si="21"/>
        <v>0</v>
      </c>
      <c r="AR5" s="44">
        <f t="shared" si="22"/>
        <v>0</v>
      </c>
      <c r="AS5" s="44">
        <f t="shared" si="23"/>
        <v>0</v>
      </c>
      <c r="AT5" s="44"/>
      <c r="AU5" s="44">
        <f t="shared" si="24"/>
        <v>0</v>
      </c>
      <c r="AV5" s="44">
        <f t="shared" si="25"/>
        <v>0</v>
      </c>
      <c r="AW5" s="44">
        <f t="shared" si="26"/>
        <v>0</v>
      </c>
      <c r="AX5" s="44">
        <f t="shared" si="27"/>
        <v>0</v>
      </c>
      <c r="AY5" s="44">
        <f t="shared" si="28"/>
        <v>0</v>
      </c>
      <c r="AZ5" s="44">
        <f t="shared" si="29"/>
        <v>0</v>
      </c>
      <c r="BA5" s="44">
        <f t="shared" si="30"/>
        <v>0</v>
      </c>
      <c r="BB5" s="44">
        <f t="shared" si="31"/>
        <v>0</v>
      </c>
      <c r="BC5" s="44">
        <f t="shared" si="32"/>
        <v>0</v>
      </c>
      <c r="BD5" s="44">
        <f t="shared" si="33"/>
        <v>0</v>
      </c>
      <c r="BE5" s="44">
        <f t="shared" si="34"/>
        <v>0</v>
      </c>
      <c r="BF5" s="44">
        <f t="shared" si="35"/>
        <v>0</v>
      </c>
      <c r="BG5" s="44">
        <f t="shared" si="36"/>
        <v>0</v>
      </c>
      <c r="BH5" s="44">
        <f t="shared" si="37"/>
        <v>0</v>
      </c>
      <c r="BI5" s="44">
        <f t="shared" si="38"/>
        <v>0</v>
      </c>
      <c r="BJ5" s="44">
        <f t="shared" si="39"/>
        <v>0</v>
      </c>
      <c r="BK5" s="44">
        <f t="shared" si="40"/>
        <v>0</v>
      </c>
      <c r="BL5" s="44">
        <f t="shared" si="41"/>
        <v>0</v>
      </c>
      <c r="BM5" s="44">
        <f t="shared" si="42"/>
        <v>0</v>
      </c>
      <c r="BN5" s="48" t="str">
        <f t="shared" si="43"/>
        <v/>
      </c>
      <c r="BO5" s="44">
        <f>IF(COUNTBLANK(入力シート❷!E5:U5)=0,1,0)</f>
        <v>0</v>
      </c>
    </row>
    <row r="6" spans="1:67">
      <c r="A6" s="44">
        <v>4</v>
      </c>
      <c r="B6" s="44">
        <f>IF(AND(入力シート❷!$B6="ハイパーコース",入力シート❷!C6="A推薦(単願)"),1,0)</f>
        <v>0</v>
      </c>
      <c r="C6" s="44">
        <f>IF(AND(入力シート❷!$B6="アドバンストコース",入力シート❷!$C6="A推薦(単願)"),1,0)</f>
        <v>0</v>
      </c>
      <c r="D6" s="44">
        <f>IF(AND(入力シート❷!$B6="アグレッシブコース",入力シート❷!$C6="A推薦(単願)"),1,0)</f>
        <v>0</v>
      </c>
      <c r="E6" s="44">
        <f>IF(AND(入力シート❷!$B6="ハイパーコース",OR(入力シート❷!$C6="B推薦(併願)",入力シート❷!$C6="併願優遇")),1,0)</f>
        <v>0</v>
      </c>
      <c r="F6" s="44">
        <f>IF(AND(入力シート❷!$B6="アドバンストコース",OR(入力シート❷!$C6="B推薦(併願)",入力シート❷!$C6="併願優遇")),1,0)</f>
        <v>0</v>
      </c>
      <c r="G6" s="44">
        <f>IF(AND(入力シート❷!$B6="アグレッシブコース",OR(入力シート❷!$C6="B推薦(併願)",入力シート❷!$C6="併願優遇")),1,0)</f>
        <v>0</v>
      </c>
      <c r="H6" s="44">
        <f>IF(AND(入力シート❷!$B6="アグレッシブコース",入力シート❷!$C6="C推薦(第一志望)"),1,0)</f>
        <v>0</v>
      </c>
      <c r="I6" s="44">
        <f>IF(入力シート❷!V6=■■■!I$2,3,0)</f>
        <v>0</v>
      </c>
      <c r="J6" s="44">
        <f>IF(入力シート❷!W6=■■■!J$2,2,0)</f>
        <v>0</v>
      </c>
      <c r="K6" s="44">
        <f>IF(入力シート❷!X6=■■■!K$2,2,0)</f>
        <v>0</v>
      </c>
      <c r="L6" s="44">
        <f>IF(入力シート❷!Y6=■■■!L$2,2,0)</f>
        <v>0</v>
      </c>
      <c r="M6" s="44">
        <f>IF(入力シート❷!Z6=■■■!M$2,1,0)</f>
        <v>0</v>
      </c>
      <c r="N6" s="44">
        <f>IF(入力シート❷!AA6=■■■!N$2,1,0)</f>
        <v>0</v>
      </c>
      <c r="O6" s="44">
        <f>IF(入力シート❷!AB6=■■■!O$2,1,0)</f>
        <v>0</v>
      </c>
      <c r="P6" s="44">
        <f>IF(入力シート❷!AC6=■■■!P$2,1,0)</f>
        <v>0</v>
      </c>
      <c r="Q6" s="44">
        <f>IF(入力シート❷!AD6=■■■!Q$2,1,0)</f>
        <v>0</v>
      </c>
      <c r="R6" s="44">
        <f>IF(入力シート❷!AE6=■■■!R$2,1,0)</f>
        <v>0</v>
      </c>
      <c r="S6" s="44">
        <f>IF(入力シート❷!AF6=■■■!S$2,1,0)</f>
        <v>0</v>
      </c>
      <c r="T6" s="44">
        <f t="shared" si="3"/>
        <v>0</v>
      </c>
      <c r="U6" s="44">
        <f t="shared" si="4"/>
        <v>0</v>
      </c>
      <c r="V6" s="44">
        <f t="shared" si="5"/>
        <v>0</v>
      </c>
      <c r="W6" s="44">
        <f t="shared" si="6"/>
        <v>0</v>
      </c>
      <c r="X6" s="44">
        <f t="shared" si="7"/>
        <v>0</v>
      </c>
      <c r="Y6" s="44">
        <f t="shared" si="8"/>
        <v>0</v>
      </c>
      <c r="Z6" s="44">
        <f>SUM(入力シート❷!J6:M6,入力シート❷!R6)</f>
        <v>0</v>
      </c>
      <c r="AA6" s="44">
        <f>MIN(入力シート❷!J6:R6)</f>
        <v>0</v>
      </c>
      <c r="AB6" s="44">
        <f t="shared" si="9"/>
        <v>0</v>
      </c>
      <c r="AC6" s="44">
        <f t="shared" si="10"/>
        <v>0</v>
      </c>
      <c r="AD6" s="44">
        <f t="shared" si="11"/>
        <v>0</v>
      </c>
      <c r="AE6" s="44">
        <f t="shared" si="12"/>
        <v>0</v>
      </c>
      <c r="AF6" s="44">
        <f t="shared" si="13"/>
        <v>0</v>
      </c>
      <c r="AG6" s="44">
        <f t="shared" si="14"/>
        <v>0</v>
      </c>
      <c r="AH6" s="44">
        <f t="shared" si="15"/>
        <v>0</v>
      </c>
      <c r="AI6" s="44">
        <f t="shared" si="16"/>
        <v>0</v>
      </c>
      <c r="AJ6" s="44">
        <f>入力シート❷!S6</f>
        <v>0</v>
      </c>
      <c r="AK6" s="44">
        <f>入力シート❷!T6</f>
        <v>0</v>
      </c>
      <c r="AL6" s="44">
        <f>入力シート❷!U6</f>
        <v>0</v>
      </c>
      <c r="AM6" s="44">
        <f t="shared" si="17"/>
        <v>1</v>
      </c>
      <c r="AN6" s="44">
        <f t="shared" si="18"/>
        <v>0</v>
      </c>
      <c r="AO6" s="44">
        <f t="shared" si="19"/>
        <v>0</v>
      </c>
      <c r="AP6" s="44">
        <f t="shared" si="20"/>
        <v>0</v>
      </c>
      <c r="AQ6" s="44">
        <f t="shared" si="21"/>
        <v>0</v>
      </c>
      <c r="AR6" s="44">
        <f t="shared" si="22"/>
        <v>0</v>
      </c>
      <c r="AS6" s="44">
        <f t="shared" si="23"/>
        <v>0</v>
      </c>
      <c r="AT6" s="44"/>
      <c r="AU6" s="44">
        <f t="shared" si="24"/>
        <v>0</v>
      </c>
      <c r="AV6" s="44">
        <f t="shared" si="25"/>
        <v>0</v>
      </c>
      <c r="AW6" s="44">
        <f t="shared" si="26"/>
        <v>0</v>
      </c>
      <c r="AX6" s="44">
        <f t="shared" si="27"/>
        <v>0</v>
      </c>
      <c r="AY6" s="44">
        <f t="shared" si="28"/>
        <v>0</v>
      </c>
      <c r="AZ6" s="44">
        <f t="shared" si="29"/>
        <v>0</v>
      </c>
      <c r="BA6" s="44">
        <f t="shared" si="30"/>
        <v>0</v>
      </c>
      <c r="BB6" s="44">
        <f t="shared" si="31"/>
        <v>0</v>
      </c>
      <c r="BC6" s="44">
        <f t="shared" si="32"/>
        <v>0</v>
      </c>
      <c r="BD6" s="44">
        <f t="shared" si="33"/>
        <v>0</v>
      </c>
      <c r="BE6" s="44">
        <f t="shared" si="34"/>
        <v>0</v>
      </c>
      <c r="BF6" s="44">
        <f t="shared" si="35"/>
        <v>0</v>
      </c>
      <c r="BG6" s="44">
        <f t="shared" si="36"/>
        <v>0</v>
      </c>
      <c r="BH6" s="44">
        <f t="shared" si="37"/>
        <v>0</v>
      </c>
      <c r="BI6" s="44">
        <f t="shared" si="38"/>
        <v>0</v>
      </c>
      <c r="BJ6" s="44">
        <f t="shared" si="39"/>
        <v>0</v>
      </c>
      <c r="BK6" s="44">
        <f t="shared" si="40"/>
        <v>0</v>
      </c>
      <c r="BL6" s="44">
        <f t="shared" si="41"/>
        <v>0</v>
      </c>
      <c r="BM6" s="44">
        <f t="shared" si="42"/>
        <v>0</v>
      </c>
      <c r="BN6" s="48" t="str">
        <f t="shared" si="43"/>
        <v/>
      </c>
      <c r="BO6" s="44">
        <f>IF(COUNTBLANK(入力シート❷!E6:U6)=0,1,0)</f>
        <v>0</v>
      </c>
    </row>
    <row r="7" spans="1:67">
      <c r="A7" s="44">
        <v>5</v>
      </c>
      <c r="B7" s="44">
        <f>IF(AND(入力シート❷!$B7="ハイパーコース",入力シート❷!C7="A推薦(単願)"),1,0)</f>
        <v>0</v>
      </c>
      <c r="C7" s="44">
        <f>IF(AND(入力シート❷!$B7="アドバンストコース",入力シート❷!$C7="A推薦(単願)"),1,0)</f>
        <v>0</v>
      </c>
      <c r="D7" s="44">
        <f>IF(AND(入力シート❷!$B7="アグレッシブコース",入力シート❷!$C7="A推薦(単願)"),1,0)</f>
        <v>0</v>
      </c>
      <c r="E7" s="44">
        <f>IF(AND(入力シート❷!$B7="ハイパーコース",OR(入力シート❷!$C7="B推薦(併願)",入力シート❷!$C7="併願優遇")),1,0)</f>
        <v>0</v>
      </c>
      <c r="F7" s="44">
        <f>IF(AND(入力シート❷!$B7="アドバンストコース",OR(入力シート❷!$C7="B推薦(併願)",入力シート❷!$C7="併願優遇")),1,0)</f>
        <v>0</v>
      </c>
      <c r="G7" s="44">
        <f>IF(AND(入力シート❷!$B7="アグレッシブコース",OR(入力シート❷!$C7="B推薦(併願)",入力シート❷!$C7="併願優遇")),1,0)</f>
        <v>0</v>
      </c>
      <c r="H7" s="44">
        <f>IF(AND(入力シート❷!$B7="アグレッシブコース",入力シート❷!$C7="C推薦(第一志望)"),1,0)</f>
        <v>0</v>
      </c>
      <c r="I7" s="44">
        <f>IF(入力シート❷!V7=■■■!I$2,3,0)</f>
        <v>0</v>
      </c>
      <c r="J7" s="44">
        <f>IF(入力シート❷!W7=■■■!J$2,2,0)</f>
        <v>0</v>
      </c>
      <c r="K7" s="44">
        <f>IF(入力シート❷!X7=■■■!K$2,2,0)</f>
        <v>0</v>
      </c>
      <c r="L7" s="44">
        <f>IF(入力シート❷!Y7=■■■!L$2,2,0)</f>
        <v>0</v>
      </c>
      <c r="M7" s="44">
        <f>IF(入力シート❷!Z7=■■■!M$2,1,0)</f>
        <v>0</v>
      </c>
      <c r="N7" s="44">
        <f>IF(入力シート❷!AA7=■■■!N$2,1,0)</f>
        <v>0</v>
      </c>
      <c r="O7" s="44">
        <f>IF(入力シート❷!AB7=■■■!O$2,1,0)</f>
        <v>0</v>
      </c>
      <c r="P7" s="44">
        <f>IF(入力シート❷!AC7=■■■!P$2,1,0)</f>
        <v>0</v>
      </c>
      <c r="Q7" s="44">
        <f>IF(入力シート❷!AD7=■■■!Q$2,1,0)</f>
        <v>0</v>
      </c>
      <c r="R7" s="44">
        <f>IF(入力シート❷!AE7=■■■!R$2,1,0)</f>
        <v>0</v>
      </c>
      <c r="S7" s="44">
        <f>IF(入力シート❷!AF7=■■■!S$2,1,0)</f>
        <v>0</v>
      </c>
      <c r="T7" s="44">
        <f t="shared" si="3"/>
        <v>0</v>
      </c>
      <c r="U7" s="44">
        <f t="shared" si="4"/>
        <v>0</v>
      </c>
      <c r="V7" s="44">
        <f t="shared" si="5"/>
        <v>0</v>
      </c>
      <c r="W7" s="44">
        <f t="shared" si="6"/>
        <v>0</v>
      </c>
      <c r="X7" s="44">
        <f t="shared" si="7"/>
        <v>0</v>
      </c>
      <c r="Y7" s="44">
        <f t="shared" si="8"/>
        <v>0</v>
      </c>
      <c r="Z7" s="44">
        <f>SUM(入力シート❷!J7:M7,入力シート❷!R7)</f>
        <v>0</v>
      </c>
      <c r="AA7" s="44">
        <f>MIN(入力シート❷!J7:R7)</f>
        <v>0</v>
      </c>
      <c r="AB7" s="44">
        <f t="shared" si="9"/>
        <v>0</v>
      </c>
      <c r="AC7" s="44">
        <f t="shared" si="10"/>
        <v>0</v>
      </c>
      <c r="AD7" s="44">
        <f t="shared" si="11"/>
        <v>0</v>
      </c>
      <c r="AE7" s="44">
        <f t="shared" si="12"/>
        <v>0</v>
      </c>
      <c r="AF7" s="44">
        <f t="shared" si="13"/>
        <v>0</v>
      </c>
      <c r="AG7" s="44">
        <f t="shared" si="14"/>
        <v>0</v>
      </c>
      <c r="AH7" s="44">
        <f t="shared" si="15"/>
        <v>0</v>
      </c>
      <c r="AI7" s="44">
        <f t="shared" si="16"/>
        <v>0</v>
      </c>
      <c r="AJ7" s="44">
        <f>入力シート❷!S7</f>
        <v>0</v>
      </c>
      <c r="AK7" s="44">
        <f>入力シート❷!T7</f>
        <v>0</v>
      </c>
      <c r="AL7" s="44">
        <f>入力シート❷!U7</f>
        <v>0</v>
      </c>
      <c r="AM7" s="44">
        <f t="shared" si="17"/>
        <v>1</v>
      </c>
      <c r="AN7" s="44">
        <f t="shared" si="18"/>
        <v>0</v>
      </c>
      <c r="AO7" s="44">
        <f t="shared" si="19"/>
        <v>0</v>
      </c>
      <c r="AP7" s="44">
        <f t="shared" si="20"/>
        <v>0</v>
      </c>
      <c r="AQ7" s="44">
        <f t="shared" si="21"/>
        <v>0</v>
      </c>
      <c r="AR7" s="44">
        <f t="shared" si="22"/>
        <v>0</v>
      </c>
      <c r="AS7" s="44">
        <f t="shared" si="23"/>
        <v>0</v>
      </c>
      <c r="AT7" s="44"/>
      <c r="AU7" s="44">
        <f t="shared" si="24"/>
        <v>0</v>
      </c>
      <c r="AV7" s="44">
        <f t="shared" si="25"/>
        <v>0</v>
      </c>
      <c r="AW7" s="44">
        <f t="shared" si="26"/>
        <v>0</v>
      </c>
      <c r="AX7" s="44">
        <f t="shared" si="27"/>
        <v>0</v>
      </c>
      <c r="AY7" s="44">
        <f t="shared" si="28"/>
        <v>0</v>
      </c>
      <c r="AZ7" s="44">
        <f t="shared" si="29"/>
        <v>0</v>
      </c>
      <c r="BA7" s="44">
        <f t="shared" si="30"/>
        <v>0</v>
      </c>
      <c r="BB7" s="44">
        <f t="shared" si="31"/>
        <v>0</v>
      </c>
      <c r="BC7" s="44">
        <f t="shared" si="32"/>
        <v>0</v>
      </c>
      <c r="BD7" s="44">
        <f t="shared" si="33"/>
        <v>0</v>
      </c>
      <c r="BE7" s="44">
        <f t="shared" si="34"/>
        <v>0</v>
      </c>
      <c r="BF7" s="44">
        <f t="shared" si="35"/>
        <v>0</v>
      </c>
      <c r="BG7" s="44">
        <f t="shared" si="36"/>
        <v>0</v>
      </c>
      <c r="BH7" s="44">
        <f t="shared" si="37"/>
        <v>0</v>
      </c>
      <c r="BI7" s="44">
        <f t="shared" si="38"/>
        <v>0</v>
      </c>
      <c r="BJ7" s="44">
        <f t="shared" si="39"/>
        <v>0</v>
      </c>
      <c r="BK7" s="44">
        <f t="shared" si="40"/>
        <v>0</v>
      </c>
      <c r="BL7" s="44">
        <f t="shared" si="41"/>
        <v>0</v>
      </c>
      <c r="BM7" s="44">
        <f t="shared" si="42"/>
        <v>0</v>
      </c>
      <c r="BN7" s="48" t="str">
        <f t="shared" si="43"/>
        <v/>
      </c>
      <c r="BO7" s="44">
        <f>IF(COUNTBLANK(入力シート❷!E7:U7)=0,1,0)</f>
        <v>0</v>
      </c>
    </row>
    <row r="8" spans="1:67">
      <c r="A8" s="44">
        <v>6</v>
      </c>
      <c r="B8" s="44">
        <f>IF(AND(入力シート❷!$B8="ハイパーコース",入力シート❷!C8="A推薦(単願)"),1,0)</f>
        <v>0</v>
      </c>
      <c r="C8" s="44">
        <f>IF(AND(入力シート❷!$B8="アドバンストコース",入力シート❷!$C8="A推薦(単願)"),1,0)</f>
        <v>0</v>
      </c>
      <c r="D8" s="44">
        <f>IF(AND(入力シート❷!$B8="アグレッシブコース",入力シート❷!$C8="A推薦(単願)"),1,0)</f>
        <v>0</v>
      </c>
      <c r="E8" s="44">
        <f>IF(AND(入力シート❷!$B8="ハイパーコース",OR(入力シート❷!$C8="B推薦(併願)",入力シート❷!$C8="併願優遇")),1,0)</f>
        <v>0</v>
      </c>
      <c r="F8" s="44">
        <f>IF(AND(入力シート❷!$B8="アドバンストコース",OR(入力シート❷!$C8="B推薦(併願)",入力シート❷!$C8="併願優遇")),1,0)</f>
        <v>0</v>
      </c>
      <c r="G8" s="44">
        <f>IF(AND(入力シート❷!$B8="アグレッシブコース",OR(入力シート❷!$C8="B推薦(併願)",入力シート❷!$C8="併願優遇")),1,0)</f>
        <v>0</v>
      </c>
      <c r="H8" s="44">
        <f>IF(AND(入力シート❷!$B8="アグレッシブコース",入力シート❷!$C8="C推薦(第一志望)"),1,0)</f>
        <v>0</v>
      </c>
      <c r="I8" s="44">
        <f>IF(入力シート❷!V8=■■■!I$2,3,0)</f>
        <v>0</v>
      </c>
      <c r="J8" s="44">
        <f>IF(入力シート❷!W8=■■■!J$2,2,0)</f>
        <v>0</v>
      </c>
      <c r="K8" s="44">
        <f>IF(入力シート❷!X8=■■■!K$2,2,0)</f>
        <v>0</v>
      </c>
      <c r="L8" s="44">
        <f>IF(入力シート❷!Y8=■■■!L$2,2,0)</f>
        <v>0</v>
      </c>
      <c r="M8" s="44">
        <f>IF(入力シート❷!Z8=■■■!M$2,1,0)</f>
        <v>0</v>
      </c>
      <c r="N8" s="44">
        <f>IF(入力シート❷!AA8=■■■!N$2,1,0)</f>
        <v>0</v>
      </c>
      <c r="O8" s="44">
        <f>IF(入力シート❷!AB8=■■■!O$2,1,0)</f>
        <v>0</v>
      </c>
      <c r="P8" s="44">
        <f>IF(入力シート❷!AC8=■■■!P$2,1,0)</f>
        <v>0</v>
      </c>
      <c r="Q8" s="44">
        <f>IF(入力シート❷!AD8=■■■!Q$2,1,0)</f>
        <v>0</v>
      </c>
      <c r="R8" s="44">
        <f>IF(入力シート❷!AE8=■■■!R$2,1,0)</f>
        <v>0</v>
      </c>
      <c r="S8" s="44">
        <f>IF(入力シート❷!AF8=■■■!S$2,1,0)</f>
        <v>0</v>
      </c>
      <c r="T8" s="44">
        <f t="shared" si="3"/>
        <v>0</v>
      </c>
      <c r="U8" s="44">
        <f t="shared" si="4"/>
        <v>0</v>
      </c>
      <c r="V8" s="44">
        <f t="shared" si="5"/>
        <v>0</v>
      </c>
      <c r="W8" s="44">
        <f t="shared" si="6"/>
        <v>0</v>
      </c>
      <c r="X8" s="44">
        <f t="shared" si="7"/>
        <v>0</v>
      </c>
      <c r="Y8" s="44">
        <f t="shared" si="8"/>
        <v>0</v>
      </c>
      <c r="Z8" s="44">
        <f>SUM(入力シート❷!J8:M8,入力シート❷!R8)</f>
        <v>0</v>
      </c>
      <c r="AA8" s="44">
        <f>MIN(入力シート❷!J8:R8)</f>
        <v>0</v>
      </c>
      <c r="AB8" s="44">
        <f t="shared" si="9"/>
        <v>0</v>
      </c>
      <c r="AC8" s="44">
        <f t="shared" si="10"/>
        <v>0</v>
      </c>
      <c r="AD8" s="44">
        <f t="shared" si="11"/>
        <v>0</v>
      </c>
      <c r="AE8" s="44">
        <f t="shared" si="12"/>
        <v>0</v>
      </c>
      <c r="AF8" s="44">
        <f t="shared" si="13"/>
        <v>0</v>
      </c>
      <c r="AG8" s="44">
        <f t="shared" si="14"/>
        <v>0</v>
      </c>
      <c r="AH8" s="44">
        <f t="shared" si="15"/>
        <v>0</v>
      </c>
      <c r="AI8" s="44">
        <f t="shared" si="16"/>
        <v>0</v>
      </c>
      <c r="AJ8" s="44">
        <f>入力シート❷!S8</f>
        <v>0</v>
      </c>
      <c r="AK8" s="44">
        <f>入力シート❷!T8</f>
        <v>0</v>
      </c>
      <c r="AL8" s="44">
        <f>入力シート❷!U8</f>
        <v>0</v>
      </c>
      <c r="AM8" s="44">
        <f t="shared" si="17"/>
        <v>1</v>
      </c>
      <c r="AN8" s="44">
        <f t="shared" si="18"/>
        <v>0</v>
      </c>
      <c r="AO8" s="44">
        <f t="shared" si="19"/>
        <v>0</v>
      </c>
      <c r="AP8" s="44">
        <f t="shared" si="20"/>
        <v>0</v>
      </c>
      <c r="AQ8" s="44">
        <f t="shared" si="21"/>
        <v>0</v>
      </c>
      <c r="AR8" s="44">
        <f t="shared" si="22"/>
        <v>0</v>
      </c>
      <c r="AS8" s="44">
        <f t="shared" si="23"/>
        <v>0</v>
      </c>
      <c r="AT8" s="44"/>
      <c r="AU8" s="44">
        <f t="shared" si="24"/>
        <v>0</v>
      </c>
      <c r="AV8" s="44">
        <f t="shared" si="25"/>
        <v>0</v>
      </c>
      <c r="AW8" s="44">
        <f t="shared" si="26"/>
        <v>0</v>
      </c>
      <c r="AX8" s="44">
        <f t="shared" si="27"/>
        <v>0</v>
      </c>
      <c r="AY8" s="44">
        <f t="shared" si="28"/>
        <v>0</v>
      </c>
      <c r="AZ8" s="44">
        <f t="shared" si="29"/>
        <v>0</v>
      </c>
      <c r="BA8" s="44">
        <f t="shared" si="30"/>
        <v>0</v>
      </c>
      <c r="BB8" s="44">
        <f t="shared" si="31"/>
        <v>0</v>
      </c>
      <c r="BC8" s="44">
        <f t="shared" si="32"/>
        <v>0</v>
      </c>
      <c r="BD8" s="44">
        <f t="shared" si="33"/>
        <v>0</v>
      </c>
      <c r="BE8" s="44">
        <f t="shared" si="34"/>
        <v>0</v>
      </c>
      <c r="BF8" s="44">
        <f t="shared" si="35"/>
        <v>0</v>
      </c>
      <c r="BG8" s="44">
        <f t="shared" si="36"/>
        <v>0</v>
      </c>
      <c r="BH8" s="44">
        <f t="shared" si="37"/>
        <v>0</v>
      </c>
      <c r="BI8" s="44">
        <f t="shared" si="38"/>
        <v>0</v>
      </c>
      <c r="BJ8" s="44">
        <f t="shared" si="39"/>
        <v>0</v>
      </c>
      <c r="BK8" s="44">
        <f t="shared" si="40"/>
        <v>0</v>
      </c>
      <c r="BL8" s="44">
        <f t="shared" si="41"/>
        <v>0</v>
      </c>
      <c r="BM8" s="44">
        <f t="shared" si="42"/>
        <v>0</v>
      </c>
      <c r="BN8" s="48" t="str">
        <f t="shared" si="43"/>
        <v/>
      </c>
      <c r="BO8" s="44">
        <f>IF(COUNTBLANK(入力シート❷!E8:U8)=0,1,0)</f>
        <v>0</v>
      </c>
    </row>
    <row r="9" spans="1:67">
      <c r="A9" s="44">
        <v>7</v>
      </c>
      <c r="B9" s="44">
        <f>IF(AND(入力シート❷!$B9="ハイパーコース",入力シート❷!C9="A推薦(単願)"),1,0)</f>
        <v>0</v>
      </c>
      <c r="C9" s="44">
        <f>IF(AND(入力シート❷!$B9="アドバンストコース",入力シート❷!$C9="A推薦(単願)"),1,0)</f>
        <v>0</v>
      </c>
      <c r="D9" s="44">
        <f>IF(AND(入力シート❷!$B9="アグレッシブコース",入力シート❷!$C9="A推薦(単願)"),1,0)</f>
        <v>0</v>
      </c>
      <c r="E9" s="44">
        <f>IF(AND(入力シート❷!$B9="ハイパーコース",OR(入力シート❷!$C9="B推薦(併願)",入力シート❷!$C9="併願優遇")),1,0)</f>
        <v>0</v>
      </c>
      <c r="F9" s="44">
        <f>IF(AND(入力シート❷!$B9="アドバンストコース",OR(入力シート❷!$C9="B推薦(併願)",入力シート❷!$C9="併願優遇")),1,0)</f>
        <v>0</v>
      </c>
      <c r="G9" s="44">
        <f>IF(AND(入力シート❷!$B9="アグレッシブコース",OR(入力シート❷!$C9="B推薦(併願)",入力シート❷!$C9="併願優遇")),1,0)</f>
        <v>0</v>
      </c>
      <c r="H9" s="44">
        <f>IF(AND(入力シート❷!$B9="アグレッシブコース",入力シート❷!$C9="C推薦(第一志望)"),1,0)</f>
        <v>0</v>
      </c>
      <c r="I9" s="44">
        <f>IF(入力シート❷!V9=■■■!I$2,3,0)</f>
        <v>0</v>
      </c>
      <c r="J9" s="44">
        <f>IF(入力シート❷!W9=■■■!J$2,2,0)</f>
        <v>0</v>
      </c>
      <c r="K9" s="44">
        <f>IF(入力シート❷!X9=■■■!K$2,2,0)</f>
        <v>0</v>
      </c>
      <c r="L9" s="44">
        <f>IF(入力シート❷!Y9=■■■!L$2,2,0)</f>
        <v>0</v>
      </c>
      <c r="M9" s="44">
        <f>IF(入力シート❷!Z9=■■■!M$2,1,0)</f>
        <v>0</v>
      </c>
      <c r="N9" s="44">
        <f>IF(入力シート❷!AA9=■■■!N$2,1,0)</f>
        <v>0</v>
      </c>
      <c r="O9" s="44">
        <f>IF(入力シート❷!AB9=■■■!O$2,1,0)</f>
        <v>0</v>
      </c>
      <c r="P9" s="44">
        <f>IF(入力シート❷!AC9=■■■!P$2,1,0)</f>
        <v>0</v>
      </c>
      <c r="Q9" s="44">
        <f>IF(入力シート❷!AD9=■■■!Q$2,1,0)</f>
        <v>0</v>
      </c>
      <c r="R9" s="44">
        <f>IF(入力シート❷!AE9=■■■!R$2,1,0)</f>
        <v>0</v>
      </c>
      <c r="S9" s="44">
        <f>IF(入力シート❷!AF9=■■■!S$2,1,0)</f>
        <v>0</v>
      </c>
      <c r="T9" s="44">
        <f t="shared" si="3"/>
        <v>0</v>
      </c>
      <c r="U9" s="44">
        <f t="shared" si="4"/>
        <v>0</v>
      </c>
      <c r="V9" s="44">
        <f t="shared" si="5"/>
        <v>0</v>
      </c>
      <c r="W9" s="44">
        <f t="shared" si="6"/>
        <v>0</v>
      </c>
      <c r="X9" s="44">
        <f t="shared" si="7"/>
        <v>0</v>
      </c>
      <c r="Y9" s="44">
        <f t="shared" si="8"/>
        <v>0</v>
      </c>
      <c r="Z9" s="44">
        <f>SUM(入力シート❷!J9:M9,入力シート❷!R9)</f>
        <v>0</v>
      </c>
      <c r="AA9" s="44">
        <f>MIN(入力シート❷!J9:R9)</f>
        <v>0</v>
      </c>
      <c r="AB9" s="44">
        <f t="shared" si="9"/>
        <v>0</v>
      </c>
      <c r="AC9" s="44">
        <f t="shared" si="10"/>
        <v>0</v>
      </c>
      <c r="AD9" s="44">
        <f t="shared" si="11"/>
        <v>0</v>
      </c>
      <c r="AE9" s="44">
        <f t="shared" si="12"/>
        <v>0</v>
      </c>
      <c r="AF9" s="44">
        <f t="shared" si="13"/>
        <v>0</v>
      </c>
      <c r="AG9" s="44">
        <f t="shared" si="14"/>
        <v>0</v>
      </c>
      <c r="AH9" s="44">
        <f t="shared" si="15"/>
        <v>0</v>
      </c>
      <c r="AI9" s="44">
        <f t="shared" si="16"/>
        <v>0</v>
      </c>
      <c r="AJ9" s="44">
        <f>入力シート❷!S9</f>
        <v>0</v>
      </c>
      <c r="AK9" s="44">
        <f>入力シート❷!T9</f>
        <v>0</v>
      </c>
      <c r="AL9" s="44">
        <f>入力シート❷!U9</f>
        <v>0</v>
      </c>
      <c r="AM9" s="44">
        <f t="shared" si="17"/>
        <v>1</v>
      </c>
      <c r="AN9" s="44">
        <f t="shared" si="18"/>
        <v>0</v>
      </c>
      <c r="AO9" s="44">
        <f t="shared" si="19"/>
        <v>0</v>
      </c>
      <c r="AP9" s="44">
        <f t="shared" si="20"/>
        <v>0</v>
      </c>
      <c r="AQ9" s="44">
        <f t="shared" si="21"/>
        <v>0</v>
      </c>
      <c r="AR9" s="44">
        <f t="shared" si="22"/>
        <v>0</v>
      </c>
      <c r="AS9" s="44">
        <f t="shared" si="23"/>
        <v>0</v>
      </c>
      <c r="AT9" s="44"/>
      <c r="AU9" s="44">
        <f t="shared" si="24"/>
        <v>0</v>
      </c>
      <c r="AV9" s="44">
        <f t="shared" si="25"/>
        <v>0</v>
      </c>
      <c r="AW9" s="44">
        <f t="shared" si="26"/>
        <v>0</v>
      </c>
      <c r="AX9" s="44">
        <f t="shared" si="27"/>
        <v>0</v>
      </c>
      <c r="AY9" s="44">
        <f t="shared" si="28"/>
        <v>0</v>
      </c>
      <c r="AZ9" s="44">
        <f t="shared" si="29"/>
        <v>0</v>
      </c>
      <c r="BA9" s="44">
        <f t="shared" si="30"/>
        <v>0</v>
      </c>
      <c r="BB9" s="44">
        <f t="shared" si="31"/>
        <v>0</v>
      </c>
      <c r="BC9" s="44">
        <f t="shared" si="32"/>
        <v>0</v>
      </c>
      <c r="BD9" s="44">
        <f t="shared" si="33"/>
        <v>0</v>
      </c>
      <c r="BE9" s="44">
        <f t="shared" si="34"/>
        <v>0</v>
      </c>
      <c r="BF9" s="44">
        <f t="shared" si="35"/>
        <v>0</v>
      </c>
      <c r="BG9" s="44">
        <f t="shared" si="36"/>
        <v>0</v>
      </c>
      <c r="BH9" s="44">
        <f t="shared" si="37"/>
        <v>0</v>
      </c>
      <c r="BI9" s="44">
        <f t="shared" si="38"/>
        <v>0</v>
      </c>
      <c r="BJ9" s="44">
        <f t="shared" si="39"/>
        <v>0</v>
      </c>
      <c r="BK9" s="44">
        <f t="shared" si="40"/>
        <v>0</v>
      </c>
      <c r="BL9" s="44">
        <f t="shared" si="41"/>
        <v>0</v>
      </c>
      <c r="BM9" s="44">
        <f t="shared" si="42"/>
        <v>0</v>
      </c>
      <c r="BN9" s="48" t="str">
        <f t="shared" si="43"/>
        <v/>
      </c>
      <c r="BO9" s="44">
        <f>IF(COUNTBLANK(入力シート❷!E9:U9)=0,1,0)</f>
        <v>0</v>
      </c>
    </row>
    <row r="10" spans="1:67">
      <c r="A10" s="44">
        <v>8</v>
      </c>
      <c r="B10" s="44">
        <f>IF(AND(入力シート❷!$B10="ハイパーコース",入力シート❷!C10="A推薦(単願)"),1,0)</f>
        <v>0</v>
      </c>
      <c r="C10" s="44">
        <f>IF(AND(入力シート❷!$B10="アドバンストコース",入力シート❷!$C10="A推薦(単願)"),1,0)</f>
        <v>0</v>
      </c>
      <c r="D10" s="44">
        <f>IF(AND(入力シート❷!$B10="アグレッシブコース",入力シート❷!$C10="A推薦(単願)"),1,0)</f>
        <v>0</v>
      </c>
      <c r="E10" s="44">
        <f>IF(AND(入力シート❷!$B10="ハイパーコース",OR(入力シート❷!$C10="B推薦(併願)",入力シート❷!$C10="併願優遇")),1,0)</f>
        <v>0</v>
      </c>
      <c r="F10" s="44">
        <f>IF(AND(入力シート❷!$B10="アドバンストコース",OR(入力シート❷!$C10="B推薦(併願)",入力シート❷!$C10="併願優遇")),1,0)</f>
        <v>0</v>
      </c>
      <c r="G10" s="44">
        <f>IF(AND(入力シート❷!$B10="アグレッシブコース",OR(入力シート❷!$C10="B推薦(併願)",入力シート❷!$C10="併願優遇")),1,0)</f>
        <v>0</v>
      </c>
      <c r="H10" s="44">
        <f>IF(AND(入力シート❷!$B10="アグレッシブコース",入力シート❷!$C10="C推薦(第一志望)"),1,0)</f>
        <v>0</v>
      </c>
      <c r="I10" s="44">
        <f>IF(入力シート❷!V10=■■■!I$2,3,0)</f>
        <v>0</v>
      </c>
      <c r="J10" s="44">
        <f>IF(入力シート❷!W10=■■■!J$2,2,0)</f>
        <v>0</v>
      </c>
      <c r="K10" s="44">
        <f>IF(入力シート❷!X10=■■■!K$2,2,0)</f>
        <v>0</v>
      </c>
      <c r="L10" s="44">
        <f>IF(入力シート❷!Y10=■■■!L$2,2,0)</f>
        <v>0</v>
      </c>
      <c r="M10" s="44">
        <f>IF(入力シート❷!Z10=■■■!M$2,1,0)</f>
        <v>0</v>
      </c>
      <c r="N10" s="44">
        <f>IF(入力シート❷!AA10=■■■!N$2,1,0)</f>
        <v>0</v>
      </c>
      <c r="O10" s="44">
        <f>IF(入力シート❷!AB10=■■■!O$2,1,0)</f>
        <v>0</v>
      </c>
      <c r="P10" s="44">
        <f>IF(入力シート❷!AC10=■■■!P$2,1,0)</f>
        <v>0</v>
      </c>
      <c r="Q10" s="44">
        <f>IF(入力シート❷!AD10=■■■!Q$2,1,0)</f>
        <v>0</v>
      </c>
      <c r="R10" s="44">
        <f>IF(入力シート❷!AE10=■■■!R$2,1,0)</f>
        <v>0</v>
      </c>
      <c r="S10" s="44">
        <f>IF(入力シート❷!AF10=■■■!S$2,1,0)</f>
        <v>0</v>
      </c>
      <c r="T10" s="44">
        <f t="shared" si="3"/>
        <v>0</v>
      </c>
      <c r="U10" s="44">
        <f t="shared" si="4"/>
        <v>0</v>
      </c>
      <c r="V10" s="44">
        <f t="shared" si="5"/>
        <v>0</v>
      </c>
      <c r="W10" s="44">
        <f t="shared" si="6"/>
        <v>0</v>
      </c>
      <c r="X10" s="44">
        <f t="shared" si="7"/>
        <v>0</v>
      </c>
      <c r="Y10" s="44">
        <f t="shared" si="8"/>
        <v>0</v>
      </c>
      <c r="Z10" s="44">
        <f>SUM(入力シート❷!J10:M10,入力シート❷!R10)</f>
        <v>0</v>
      </c>
      <c r="AA10" s="44">
        <f>MIN(入力シート❷!J10:R10)</f>
        <v>0</v>
      </c>
      <c r="AB10" s="44">
        <f t="shared" si="9"/>
        <v>0</v>
      </c>
      <c r="AC10" s="44">
        <f t="shared" si="10"/>
        <v>0</v>
      </c>
      <c r="AD10" s="44">
        <f t="shared" si="11"/>
        <v>0</v>
      </c>
      <c r="AE10" s="44">
        <f t="shared" si="12"/>
        <v>0</v>
      </c>
      <c r="AF10" s="44">
        <f t="shared" si="13"/>
        <v>0</v>
      </c>
      <c r="AG10" s="44">
        <f t="shared" si="14"/>
        <v>0</v>
      </c>
      <c r="AH10" s="44">
        <f t="shared" si="15"/>
        <v>0</v>
      </c>
      <c r="AI10" s="44">
        <f t="shared" si="16"/>
        <v>0</v>
      </c>
      <c r="AJ10" s="44">
        <f>入力シート❷!S10</f>
        <v>0</v>
      </c>
      <c r="AK10" s="44">
        <f>入力シート❷!T10</f>
        <v>0</v>
      </c>
      <c r="AL10" s="44">
        <f>入力シート❷!U10</f>
        <v>0</v>
      </c>
      <c r="AM10" s="44">
        <f t="shared" si="17"/>
        <v>1</v>
      </c>
      <c r="AN10" s="44">
        <f t="shared" si="18"/>
        <v>0</v>
      </c>
      <c r="AO10" s="44">
        <f t="shared" si="19"/>
        <v>0</v>
      </c>
      <c r="AP10" s="44">
        <f t="shared" si="20"/>
        <v>0</v>
      </c>
      <c r="AQ10" s="44">
        <f t="shared" si="21"/>
        <v>0</v>
      </c>
      <c r="AR10" s="44">
        <f t="shared" si="22"/>
        <v>0</v>
      </c>
      <c r="AS10" s="44">
        <f t="shared" si="23"/>
        <v>0</v>
      </c>
      <c r="AT10" s="44"/>
      <c r="AU10" s="44">
        <f t="shared" si="24"/>
        <v>0</v>
      </c>
      <c r="AV10" s="44">
        <f t="shared" si="25"/>
        <v>0</v>
      </c>
      <c r="AW10" s="44">
        <f t="shared" si="26"/>
        <v>0</v>
      </c>
      <c r="AX10" s="44">
        <f t="shared" si="27"/>
        <v>0</v>
      </c>
      <c r="AY10" s="44">
        <f t="shared" si="28"/>
        <v>0</v>
      </c>
      <c r="AZ10" s="44">
        <f t="shared" si="29"/>
        <v>0</v>
      </c>
      <c r="BA10" s="44">
        <f t="shared" si="30"/>
        <v>0</v>
      </c>
      <c r="BB10" s="44">
        <f t="shared" si="31"/>
        <v>0</v>
      </c>
      <c r="BC10" s="44">
        <f t="shared" si="32"/>
        <v>0</v>
      </c>
      <c r="BD10" s="44">
        <f t="shared" si="33"/>
        <v>0</v>
      </c>
      <c r="BE10" s="44">
        <f t="shared" si="34"/>
        <v>0</v>
      </c>
      <c r="BF10" s="44">
        <f t="shared" si="35"/>
        <v>0</v>
      </c>
      <c r="BG10" s="44">
        <f t="shared" si="36"/>
        <v>0</v>
      </c>
      <c r="BH10" s="44">
        <f t="shared" si="37"/>
        <v>0</v>
      </c>
      <c r="BI10" s="44">
        <f t="shared" si="38"/>
        <v>0</v>
      </c>
      <c r="BJ10" s="44">
        <f t="shared" si="39"/>
        <v>0</v>
      </c>
      <c r="BK10" s="44">
        <f t="shared" si="40"/>
        <v>0</v>
      </c>
      <c r="BL10" s="44">
        <f t="shared" si="41"/>
        <v>0</v>
      </c>
      <c r="BM10" s="44">
        <f t="shared" si="42"/>
        <v>0</v>
      </c>
      <c r="BN10" s="48" t="str">
        <f t="shared" si="43"/>
        <v/>
      </c>
      <c r="BO10" s="44">
        <f>IF(COUNTBLANK(入力シート❷!E10:U10)=0,1,0)</f>
        <v>0</v>
      </c>
    </row>
    <row r="11" spans="1:67">
      <c r="A11" s="44">
        <v>9</v>
      </c>
      <c r="B11" s="44">
        <f>IF(AND(入力シート❷!$B11="ハイパーコース",入力シート❷!C11="A推薦(単願)"),1,0)</f>
        <v>0</v>
      </c>
      <c r="C11" s="44">
        <f>IF(AND(入力シート❷!$B11="アドバンストコース",入力シート❷!$C11="A推薦(単願)"),1,0)</f>
        <v>0</v>
      </c>
      <c r="D11" s="44">
        <f>IF(AND(入力シート❷!$B11="アグレッシブコース",入力シート❷!$C11="A推薦(単願)"),1,0)</f>
        <v>0</v>
      </c>
      <c r="E11" s="44">
        <f>IF(AND(入力シート❷!$B11="ハイパーコース",OR(入力シート❷!$C11="B推薦(併願)",入力シート❷!$C11="併願優遇")),1,0)</f>
        <v>0</v>
      </c>
      <c r="F11" s="44">
        <f>IF(AND(入力シート❷!$B11="アドバンストコース",OR(入力シート❷!$C11="B推薦(併願)",入力シート❷!$C11="併願優遇")),1,0)</f>
        <v>0</v>
      </c>
      <c r="G11" s="44">
        <f>IF(AND(入力シート❷!$B11="アグレッシブコース",OR(入力シート❷!$C11="B推薦(併願)",入力シート❷!$C11="併願優遇")),1,0)</f>
        <v>0</v>
      </c>
      <c r="H11" s="44">
        <f>IF(AND(入力シート❷!$B11="アグレッシブコース",入力シート❷!$C11="C推薦(第一志望)"),1,0)</f>
        <v>0</v>
      </c>
      <c r="I11" s="44">
        <f>IF(入力シート❷!V11=■■■!I$2,3,0)</f>
        <v>0</v>
      </c>
      <c r="J11" s="44">
        <f>IF(入力シート❷!W11=■■■!J$2,2,0)</f>
        <v>0</v>
      </c>
      <c r="K11" s="44">
        <f>IF(入力シート❷!X11=■■■!K$2,2,0)</f>
        <v>0</v>
      </c>
      <c r="L11" s="44">
        <f>IF(入力シート❷!Y11=■■■!L$2,2,0)</f>
        <v>0</v>
      </c>
      <c r="M11" s="44">
        <f>IF(入力シート❷!Z11=■■■!M$2,1,0)</f>
        <v>0</v>
      </c>
      <c r="N11" s="44">
        <f>IF(入力シート❷!AA11=■■■!N$2,1,0)</f>
        <v>0</v>
      </c>
      <c r="O11" s="44">
        <f>IF(入力シート❷!AB11=■■■!O$2,1,0)</f>
        <v>0</v>
      </c>
      <c r="P11" s="44">
        <f>IF(入力シート❷!AC11=■■■!P$2,1,0)</f>
        <v>0</v>
      </c>
      <c r="Q11" s="44">
        <f>IF(入力シート❷!AD11=■■■!Q$2,1,0)</f>
        <v>0</v>
      </c>
      <c r="R11" s="44">
        <f>IF(入力シート❷!AE11=■■■!R$2,1,0)</f>
        <v>0</v>
      </c>
      <c r="S11" s="44">
        <f>IF(入力シート❷!AF11=■■■!S$2,1,0)</f>
        <v>0</v>
      </c>
      <c r="T11" s="44">
        <f t="shared" si="3"/>
        <v>0</v>
      </c>
      <c r="U11" s="44">
        <f t="shared" si="4"/>
        <v>0</v>
      </c>
      <c r="V11" s="44">
        <f t="shared" si="5"/>
        <v>0</v>
      </c>
      <c r="W11" s="44">
        <f t="shared" si="6"/>
        <v>0</v>
      </c>
      <c r="X11" s="44">
        <f t="shared" si="7"/>
        <v>0</v>
      </c>
      <c r="Y11" s="44">
        <f t="shared" si="8"/>
        <v>0</v>
      </c>
      <c r="Z11" s="44">
        <f>SUM(入力シート❷!J11:M11,入力シート❷!R11)</f>
        <v>0</v>
      </c>
      <c r="AA11" s="44">
        <f>MIN(入力シート❷!J11:R11)</f>
        <v>0</v>
      </c>
      <c r="AB11" s="44">
        <f t="shared" si="9"/>
        <v>0</v>
      </c>
      <c r="AC11" s="44">
        <f t="shared" si="10"/>
        <v>0</v>
      </c>
      <c r="AD11" s="44">
        <f t="shared" si="11"/>
        <v>0</v>
      </c>
      <c r="AE11" s="44">
        <f t="shared" si="12"/>
        <v>0</v>
      </c>
      <c r="AF11" s="44">
        <f t="shared" si="13"/>
        <v>0</v>
      </c>
      <c r="AG11" s="44">
        <f t="shared" si="14"/>
        <v>0</v>
      </c>
      <c r="AH11" s="44">
        <f t="shared" si="15"/>
        <v>0</v>
      </c>
      <c r="AI11" s="44">
        <f t="shared" si="16"/>
        <v>0</v>
      </c>
      <c r="AJ11" s="44">
        <f>入力シート❷!S11</f>
        <v>0</v>
      </c>
      <c r="AK11" s="44">
        <f>入力シート❷!T11</f>
        <v>0</v>
      </c>
      <c r="AL11" s="44">
        <f>入力シート❷!U11</f>
        <v>0</v>
      </c>
      <c r="AM11" s="44">
        <f t="shared" si="17"/>
        <v>1</v>
      </c>
      <c r="AN11" s="44">
        <f t="shared" si="18"/>
        <v>0</v>
      </c>
      <c r="AO11" s="44">
        <f t="shared" si="19"/>
        <v>0</v>
      </c>
      <c r="AP11" s="44">
        <f t="shared" si="20"/>
        <v>0</v>
      </c>
      <c r="AQ11" s="44">
        <f t="shared" si="21"/>
        <v>0</v>
      </c>
      <c r="AR11" s="44">
        <f t="shared" si="22"/>
        <v>0</v>
      </c>
      <c r="AS11" s="44">
        <f t="shared" si="23"/>
        <v>0</v>
      </c>
      <c r="AT11" s="44"/>
      <c r="AU11" s="44">
        <f t="shared" si="24"/>
        <v>0</v>
      </c>
      <c r="AV11" s="44">
        <f t="shared" si="25"/>
        <v>0</v>
      </c>
      <c r="AW11" s="44">
        <f t="shared" si="26"/>
        <v>0</v>
      </c>
      <c r="AX11" s="44">
        <f t="shared" si="27"/>
        <v>0</v>
      </c>
      <c r="AY11" s="44">
        <f t="shared" si="28"/>
        <v>0</v>
      </c>
      <c r="AZ11" s="44">
        <f t="shared" si="29"/>
        <v>0</v>
      </c>
      <c r="BA11" s="44">
        <f t="shared" si="30"/>
        <v>0</v>
      </c>
      <c r="BB11" s="44">
        <f t="shared" si="31"/>
        <v>0</v>
      </c>
      <c r="BC11" s="44">
        <f t="shared" si="32"/>
        <v>0</v>
      </c>
      <c r="BD11" s="44">
        <f t="shared" si="33"/>
        <v>0</v>
      </c>
      <c r="BE11" s="44">
        <f t="shared" si="34"/>
        <v>0</v>
      </c>
      <c r="BF11" s="44">
        <f t="shared" si="35"/>
        <v>0</v>
      </c>
      <c r="BG11" s="44">
        <f t="shared" si="36"/>
        <v>0</v>
      </c>
      <c r="BH11" s="44">
        <f t="shared" si="37"/>
        <v>0</v>
      </c>
      <c r="BI11" s="44">
        <f t="shared" si="38"/>
        <v>0</v>
      </c>
      <c r="BJ11" s="44">
        <f t="shared" si="39"/>
        <v>0</v>
      </c>
      <c r="BK11" s="44">
        <f t="shared" si="40"/>
        <v>0</v>
      </c>
      <c r="BL11" s="44">
        <f t="shared" si="41"/>
        <v>0</v>
      </c>
      <c r="BM11" s="44">
        <f t="shared" si="42"/>
        <v>0</v>
      </c>
      <c r="BN11" s="48" t="str">
        <f t="shared" si="43"/>
        <v/>
      </c>
      <c r="BO11" s="44">
        <f>IF(COUNTBLANK(入力シート❷!E11:U11)=0,1,0)</f>
        <v>0</v>
      </c>
    </row>
    <row r="12" spans="1:67">
      <c r="A12" s="44">
        <v>10</v>
      </c>
      <c r="B12" s="44">
        <f>IF(AND(入力シート❷!$B12="ハイパーコース",入力シート❷!C12="A推薦(単願)"),1,0)</f>
        <v>0</v>
      </c>
      <c r="C12" s="44">
        <f>IF(AND(入力シート❷!$B12="アドバンストコース",入力シート❷!$C12="A推薦(単願)"),1,0)</f>
        <v>0</v>
      </c>
      <c r="D12" s="44">
        <f>IF(AND(入力シート❷!$B12="アグレッシブコース",入力シート❷!$C12="A推薦(単願)"),1,0)</f>
        <v>0</v>
      </c>
      <c r="E12" s="44">
        <f>IF(AND(入力シート❷!$B12="ハイパーコース",OR(入力シート❷!$C12="B推薦(併願)",入力シート❷!$C12="併願優遇")),1,0)</f>
        <v>0</v>
      </c>
      <c r="F12" s="44">
        <f>IF(AND(入力シート❷!$B12="アドバンストコース",OR(入力シート❷!$C12="B推薦(併願)",入力シート❷!$C12="併願優遇")),1,0)</f>
        <v>0</v>
      </c>
      <c r="G12" s="44">
        <f>IF(AND(入力シート❷!$B12="アグレッシブコース",OR(入力シート❷!$C12="B推薦(併願)",入力シート❷!$C12="併願優遇")),1,0)</f>
        <v>0</v>
      </c>
      <c r="H12" s="44">
        <f>IF(AND(入力シート❷!$B12="アグレッシブコース",入力シート❷!$C12="C推薦(第一志望)"),1,0)</f>
        <v>0</v>
      </c>
      <c r="I12" s="44">
        <f>IF(入力シート❷!V12=■■■!I$2,3,0)</f>
        <v>0</v>
      </c>
      <c r="J12" s="44">
        <f>IF(入力シート❷!W12=■■■!J$2,2,0)</f>
        <v>0</v>
      </c>
      <c r="K12" s="44">
        <f>IF(入力シート❷!X12=■■■!K$2,2,0)</f>
        <v>0</v>
      </c>
      <c r="L12" s="44">
        <f>IF(入力シート❷!Y12=■■■!L$2,2,0)</f>
        <v>0</v>
      </c>
      <c r="M12" s="44">
        <f>IF(入力シート❷!Z12=■■■!M$2,1,0)</f>
        <v>0</v>
      </c>
      <c r="N12" s="44">
        <f>IF(入力シート❷!AA12=■■■!N$2,1,0)</f>
        <v>0</v>
      </c>
      <c r="O12" s="44">
        <f>IF(入力シート❷!AB12=■■■!O$2,1,0)</f>
        <v>0</v>
      </c>
      <c r="P12" s="44">
        <f>IF(入力シート❷!AC12=■■■!P$2,1,0)</f>
        <v>0</v>
      </c>
      <c r="Q12" s="44">
        <f>IF(入力シート❷!AD12=■■■!Q$2,1,0)</f>
        <v>0</v>
      </c>
      <c r="R12" s="44">
        <f>IF(入力シート❷!AE12=■■■!R$2,1,0)</f>
        <v>0</v>
      </c>
      <c r="S12" s="44">
        <f>IF(入力シート❷!AF12=■■■!S$2,1,0)</f>
        <v>0</v>
      </c>
      <c r="T12" s="44">
        <f t="shared" si="3"/>
        <v>0</v>
      </c>
      <c r="U12" s="44">
        <f t="shared" si="4"/>
        <v>0</v>
      </c>
      <c r="V12" s="44">
        <f t="shared" si="5"/>
        <v>0</v>
      </c>
      <c r="W12" s="44">
        <f t="shared" si="6"/>
        <v>0</v>
      </c>
      <c r="X12" s="44">
        <f t="shared" si="7"/>
        <v>0</v>
      </c>
      <c r="Y12" s="44">
        <f t="shared" si="8"/>
        <v>0</v>
      </c>
      <c r="Z12" s="44">
        <f>SUM(入力シート❷!J12:M12,入力シート❷!R12)</f>
        <v>0</v>
      </c>
      <c r="AA12" s="44">
        <f>MIN(入力シート❷!J12:R12)</f>
        <v>0</v>
      </c>
      <c r="AB12" s="44">
        <f t="shared" si="9"/>
        <v>0</v>
      </c>
      <c r="AC12" s="44">
        <f t="shared" si="10"/>
        <v>0</v>
      </c>
      <c r="AD12" s="44">
        <f t="shared" si="11"/>
        <v>0</v>
      </c>
      <c r="AE12" s="44">
        <f t="shared" si="12"/>
        <v>0</v>
      </c>
      <c r="AF12" s="44">
        <f t="shared" si="13"/>
        <v>0</v>
      </c>
      <c r="AG12" s="44">
        <f t="shared" si="14"/>
        <v>0</v>
      </c>
      <c r="AH12" s="44">
        <f t="shared" si="15"/>
        <v>0</v>
      </c>
      <c r="AI12" s="44">
        <f t="shared" si="16"/>
        <v>0</v>
      </c>
      <c r="AJ12" s="44">
        <f>入力シート❷!S12</f>
        <v>0</v>
      </c>
      <c r="AK12" s="44">
        <f>入力シート❷!T12</f>
        <v>0</v>
      </c>
      <c r="AL12" s="44">
        <f>入力シート❷!U12</f>
        <v>0</v>
      </c>
      <c r="AM12" s="44">
        <f t="shared" si="17"/>
        <v>1</v>
      </c>
      <c r="AN12" s="44">
        <f t="shared" si="18"/>
        <v>0</v>
      </c>
      <c r="AO12" s="44">
        <f t="shared" si="19"/>
        <v>0</v>
      </c>
      <c r="AP12" s="44">
        <f t="shared" si="20"/>
        <v>0</v>
      </c>
      <c r="AQ12" s="44">
        <f t="shared" si="21"/>
        <v>0</v>
      </c>
      <c r="AR12" s="44">
        <f t="shared" si="22"/>
        <v>0</v>
      </c>
      <c r="AS12" s="44">
        <f t="shared" si="23"/>
        <v>0</v>
      </c>
      <c r="AT12" s="44"/>
      <c r="AU12" s="44">
        <f t="shared" si="24"/>
        <v>0</v>
      </c>
      <c r="AV12" s="44">
        <f t="shared" si="25"/>
        <v>0</v>
      </c>
      <c r="AW12" s="44">
        <f t="shared" si="26"/>
        <v>0</v>
      </c>
      <c r="AX12" s="44">
        <f t="shared" si="27"/>
        <v>0</v>
      </c>
      <c r="AY12" s="44">
        <f t="shared" si="28"/>
        <v>0</v>
      </c>
      <c r="AZ12" s="44">
        <f t="shared" si="29"/>
        <v>0</v>
      </c>
      <c r="BA12" s="44">
        <f t="shared" si="30"/>
        <v>0</v>
      </c>
      <c r="BB12" s="44">
        <f t="shared" si="31"/>
        <v>0</v>
      </c>
      <c r="BC12" s="44">
        <f t="shared" si="32"/>
        <v>0</v>
      </c>
      <c r="BD12" s="44">
        <f t="shared" si="33"/>
        <v>0</v>
      </c>
      <c r="BE12" s="44">
        <f t="shared" si="34"/>
        <v>0</v>
      </c>
      <c r="BF12" s="44">
        <f t="shared" si="35"/>
        <v>0</v>
      </c>
      <c r="BG12" s="44">
        <f t="shared" si="36"/>
        <v>0</v>
      </c>
      <c r="BH12" s="44">
        <f t="shared" si="37"/>
        <v>0</v>
      </c>
      <c r="BI12" s="44">
        <f t="shared" si="38"/>
        <v>0</v>
      </c>
      <c r="BJ12" s="44">
        <f t="shared" si="39"/>
        <v>0</v>
      </c>
      <c r="BK12" s="44">
        <f t="shared" si="40"/>
        <v>0</v>
      </c>
      <c r="BL12" s="44">
        <f t="shared" si="41"/>
        <v>0</v>
      </c>
      <c r="BM12" s="44">
        <f t="shared" si="42"/>
        <v>0</v>
      </c>
      <c r="BN12" s="48" t="str">
        <f t="shared" si="43"/>
        <v/>
      </c>
      <c r="BO12" s="44">
        <f>IF(COUNTBLANK(入力シート❷!E12:U12)=0,1,0)</f>
        <v>0</v>
      </c>
    </row>
    <row r="13" spans="1:67">
      <c r="A13" s="44">
        <v>11</v>
      </c>
      <c r="B13" s="44">
        <f>IF(AND(入力シート❷!$B13="ハイパーコース",入力シート❷!C13="A推薦(単願)"),1,0)</f>
        <v>0</v>
      </c>
      <c r="C13" s="44">
        <f>IF(AND(入力シート❷!$B13="アドバンストコース",入力シート❷!$C13="A推薦(単願)"),1,0)</f>
        <v>0</v>
      </c>
      <c r="D13" s="44">
        <f>IF(AND(入力シート❷!$B13="アグレッシブコース",入力シート❷!$C13="A推薦(単願)"),1,0)</f>
        <v>0</v>
      </c>
      <c r="E13" s="44">
        <f>IF(AND(入力シート❷!$B13="ハイパーコース",OR(入力シート❷!$C13="B推薦(併願)",入力シート❷!$C13="併願優遇")),1,0)</f>
        <v>0</v>
      </c>
      <c r="F13" s="44">
        <f>IF(AND(入力シート❷!$B13="アドバンストコース",OR(入力シート❷!$C13="B推薦(併願)",入力シート❷!$C13="併願優遇")),1,0)</f>
        <v>0</v>
      </c>
      <c r="G13" s="44">
        <f>IF(AND(入力シート❷!$B13="アグレッシブコース",OR(入力シート❷!$C13="B推薦(併願)",入力シート❷!$C13="併願優遇")),1,0)</f>
        <v>0</v>
      </c>
      <c r="H13" s="44">
        <f>IF(AND(入力シート❷!$B13="アグレッシブコース",入力シート❷!$C13="C推薦(第一志望)"),1,0)</f>
        <v>0</v>
      </c>
      <c r="I13" s="44">
        <f>IF(入力シート❷!V13=■■■!I$2,3,0)</f>
        <v>0</v>
      </c>
      <c r="J13" s="44">
        <f>IF(入力シート❷!W13=■■■!J$2,2,0)</f>
        <v>0</v>
      </c>
      <c r="K13" s="44">
        <f>IF(入力シート❷!X13=■■■!K$2,2,0)</f>
        <v>0</v>
      </c>
      <c r="L13" s="44">
        <f>IF(入力シート❷!Y13=■■■!L$2,2,0)</f>
        <v>0</v>
      </c>
      <c r="M13" s="44">
        <f>IF(入力シート❷!Z13=■■■!M$2,1,0)</f>
        <v>0</v>
      </c>
      <c r="N13" s="44">
        <f>IF(入力シート❷!AA13=■■■!N$2,1,0)</f>
        <v>0</v>
      </c>
      <c r="O13" s="44">
        <f>IF(入力シート❷!AB13=■■■!O$2,1,0)</f>
        <v>0</v>
      </c>
      <c r="P13" s="44">
        <f>IF(入力シート❷!AC13=■■■!P$2,1,0)</f>
        <v>0</v>
      </c>
      <c r="Q13" s="44">
        <f>IF(入力シート❷!AD13=■■■!Q$2,1,0)</f>
        <v>0</v>
      </c>
      <c r="R13" s="44">
        <f>IF(入力シート❷!AE13=■■■!R$2,1,0)</f>
        <v>0</v>
      </c>
      <c r="S13" s="44">
        <f>IF(入力シート❷!AF13=■■■!S$2,1,0)</f>
        <v>0</v>
      </c>
      <c r="T13" s="44">
        <f t="shared" si="3"/>
        <v>0</v>
      </c>
      <c r="U13" s="44">
        <f t="shared" si="4"/>
        <v>0</v>
      </c>
      <c r="V13" s="44">
        <f t="shared" si="5"/>
        <v>0</v>
      </c>
      <c r="W13" s="44">
        <f t="shared" si="6"/>
        <v>0</v>
      </c>
      <c r="X13" s="44">
        <f t="shared" si="7"/>
        <v>0</v>
      </c>
      <c r="Y13" s="44">
        <f t="shared" si="8"/>
        <v>0</v>
      </c>
      <c r="Z13" s="44">
        <f>SUM(入力シート❷!J13:M13,入力シート❷!R13)</f>
        <v>0</v>
      </c>
      <c r="AA13" s="44">
        <f>MIN(入力シート❷!J13:R13)</f>
        <v>0</v>
      </c>
      <c r="AB13" s="44">
        <f t="shared" si="9"/>
        <v>0</v>
      </c>
      <c r="AC13" s="44">
        <f t="shared" si="10"/>
        <v>0</v>
      </c>
      <c r="AD13" s="44">
        <f t="shared" si="11"/>
        <v>0</v>
      </c>
      <c r="AE13" s="44">
        <f t="shared" si="12"/>
        <v>0</v>
      </c>
      <c r="AF13" s="44">
        <f t="shared" si="13"/>
        <v>0</v>
      </c>
      <c r="AG13" s="44">
        <f t="shared" si="14"/>
        <v>0</v>
      </c>
      <c r="AH13" s="44">
        <f t="shared" si="15"/>
        <v>0</v>
      </c>
      <c r="AI13" s="44">
        <f t="shared" si="16"/>
        <v>0</v>
      </c>
      <c r="AJ13" s="44">
        <f>入力シート❷!S13</f>
        <v>0</v>
      </c>
      <c r="AK13" s="44">
        <f>入力シート❷!T13</f>
        <v>0</v>
      </c>
      <c r="AL13" s="44">
        <f>入力シート❷!U13</f>
        <v>0</v>
      </c>
      <c r="AM13" s="44">
        <f t="shared" si="17"/>
        <v>1</v>
      </c>
      <c r="AN13" s="44">
        <f t="shared" si="18"/>
        <v>0</v>
      </c>
      <c r="AO13" s="44">
        <f t="shared" si="19"/>
        <v>0</v>
      </c>
      <c r="AP13" s="44">
        <f t="shared" si="20"/>
        <v>0</v>
      </c>
      <c r="AQ13" s="44">
        <f t="shared" si="21"/>
        <v>0</v>
      </c>
      <c r="AR13" s="44">
        <f t="shared" si="22"/>
        <v>0</v>
      </c>
      <c r="AS13" s="44">
        <f t="shared" si="23"/>
        <v>0</v>
      </c>
      <c r="AT13" s="44"/>
      <c r="AU13" s="44">
        <f t="shared" si="24"/>
        <v>0</v>
      </c>
      <c r="AV13" s="44">
        <f t="shared" si="25"/>
        <v>0</v>
      </c>
      <c r="AW13" s="44">
        <f t="shared" si="26"/>
        <v>0</v>
      </c>
      <c r="AX13" s="44">
        <f t="shared" si="27"/>
        <v>0</v>
      </c>
      <c r="AY13" s="44">
        <f t="shared" si="28"/>
        <v>0</v>
      </c>
      <c r="AZ13" s="44">
        <f t="shared" si="29"/>
        <v>0</v>
      </c>
      <c r="BA13" s="44">
        <f t="shared" si="30"/>
        <v>0</v>
      </c>
      <c r="BB13" s="44">
        <f t="shared" si="31"/>
        <v>0</v>
      </c>
      <c r="BC13" s="44">
        <f t="shared" si="32"/>
        <v>0</v>
      </c>
      <c r="BD13" s="44">
        <f t="shared" si="33"/>
        <v>0</v>
      </c>
      <c r="BE13" s="44">
        <f t="shared" si="34"/>
        <v>0</v>
      </c>
      <c r="BF13" s="44">
        <f t="shared" si="35"/>
        <v>0</v>
      </c>
      <c r="BG13" s="44">
        <f t="shared" si="36"/>
        <v>0</v>
      </c>
      <c r="BH13" s="44">
        <f t="shared" si="37"/>
        <v>0</v>
      </c>
      <c r="BI13" s="44">
        <f t="shared" si="38"/>
        <v>0</v>
      </c>
      <c r="BJ13" s="44">
        <f t="shared" si="39"/>
        <v>0</v>
      </c>
      <c r="BK13" s="44">
        <f t="shared" si="40"/>
        <v>0</v>
      </c>
      <c r="BL13" s="44">
        <f t="shared" si="41"/>
        <v>0</v>
      </c>
      <c r="BM13" s="44">
        <f t="shared" si="42"/>
        <v>0</v>
      </c>
      <c r="BN13" s="48" t="str">
        <f t="shared" si="43"/>
        <v/>
      </c>
      <c r="BO13" s="44">
        <f>IF(COUNTBLANK(入力シート❷!E13:U13)=0,1,0)</f>
        <v>0</v>
      </c>
    </row>
    <row r="14" spans="1:67">
      <c r="A14" s="44">
        <v>12</v>
      </c>
      <c r="B14" s="44">
        <f>IF(AND(入力シート❷!$B14="ハイパーコース",入力シート❷!C14="A推薦(単願)"),1,0)</f>
        <v>0</v>
      </c>
      <c r="C14" s="44">
        <f>IF(AND(入力シート❷!$B14="アドバンストコース",入力シート❷!$C14="A推薦(単願)"),1,0)</f>
        <v>0</v>
      </c>
      <c r="D14" s="44">
        <f>IF(AND(入力シート❷!$B14="アグレッシブコース",入力シート❷!$C14="A推薦(単願)"),1,0)</f>
        <v>0</v>
      </c>
      <c r="E14" s="44">
        <f>IF(AND(入力シート❷!$B14="ハイパーコース",OR(入力シート❷!$C14="B推薦(併願)",入力シート❷!$C14="併願優遇")),1,0)</f>
        <v>0</v>
      </c>
      <c r="F14" s="44">
        <f>IF(AND(入力シート❷!$B14="アドバンストコース",OR(入力シート❷!$C14="B推薦(併願)",入力シート❷!$C14="併願優遇")),1,0)</f>
        <v>0</v>
      </c>
      <c r="G14" s="44">
        <f>IF(AND(入力シート❷!$B14="アグレッシブコース",OR(入力シート❷!$C14="B推薦(併願)",入力シート❷!$C14="併願優遇")),1,0)</f>
        <v>0</v>
      </c>
      <c r="H14" s="44">
        <f>IF(AND(入力シート❷!$B14="アグレッシブコース",入力シート❷!$C14="C推薦(第一志望)"),1,0)</f>
        <v>0</v>
      </c>
      <c r="I14" s="44">
        <f>IF(入力シート❷!V14=■■■!I$2,3,0)</f>
        <v>0</v>
      </c>
      <c r="J14" s="44">
        <f>IF(入力シート❷!W14=■■■!J$2,2,0)</f>
        <v>0</v>
      </c>
      <c r="K14" s="44">
        <f>IF(入力シート❷!X14=■■■!K$2,2,0)</f>
        <v>0</v>
      </c>
      <c r="L14" s="44">
        <f>IF(入力シート❷!Y14=■■■!L$2,2,0)</f>
        <v>0</v>
      </c>
      <c r="M14" s="44">
        <f>IF(入力シート❷!Z14=■■■!M$2,1,0)</f>
        <v>0</v>
      </c>
      <c r="N14" s="44">
        <f>IF(入力シート❷!AA14=■■■!N$2,1,0)</f>
        <v>0</v>
      </c>
      <c r="O14" s="44">
        <f>IF(入力シート❷!AB14=■■■!O$2,1,0)</f>
        <v>0</v>
      </c>
      <c r="P14" s="44">
        <f>IF(入力シート❷!AC14=■■■!P$2,1,0)</f>
        <v>0</v>
      </c>
      <c r="Q14" s="44">
        <f>IF(入力シート❷!AD14=■■■!Q$2,1,0)</f>
        <v>0</v>
      </c>
      <c r="R14" s="44">
        <f>IF(入力シート❷!AE14=■■■!R$2,1,0)</f>
        <v>0</v>
      </c>
      <c r="S14" s="44">
        <f>IF(入力シート❷!AF14=■■■!S$2,1,0)</f>
        <v>0</v>
      </c>
      <c r="T14" s="44">
        <f t="shared" si="3"/>
        <v>0</v>
      </c>
      <c r="U14" s="44">
        <f t="shared" si="4"/>
        <v>0</v>
      </c>
      <c r="V14" s="44">
        <f t="shared" si="5"/>
        <v>0</v>
      </c>
      <c r="W14" s="44">
        <f t="shared" si="6"/>
        <v>0</v>
      </c>
      <c r="X14" s="44">
        <f t="shared" si="7"/>
        <v>0</v>
      </c>
      <c r="Y14" s="44">
        <f t="shared" si="8"/>
        <v>0</v>
      </c>
      <c r="Z14" s="44">
        <f>SUM(入力シート❷!J14:M14,入力シート❷!R14)</f>
        <v>0</v>
      </c>
      <c r="AA14" s="44">
        <f>MIN(入力シート❷!J14:R14)</f>
        <v>0</v>
      </c>
      <c r="AB14" s="44">
        <f t="shared" si="9"/>
        <v>0</v>
      </c>
      <c r="AC14" s="44">
        <f t="shared" si="10"/>
        <v>0</v>
      </c>
      <c r="AD14" s="44">
        <f t="shared" si="11"/>
        <v>0</v>
      </c>
      <c r="AE14" s="44">
        <f t="shared" si="12"/>
        <v>0</v>
      </c>
      <c r="AF14" s="44">
        <f t="shared" si="13"/>
        <v>0</v>
      </c>
      <c r="AG14" s="44">
        <f t="shared" si="14"/>
        <v>0</v>
      </c>
      <c r="AH14" s="44">
        <f t="shared" si="15"/>
        <v>0</v>
      </c>
      <c r="AI14" s="44">
        <f t="shared" si="16"/>
        <v>0</v>
      </c>
      <c r="AJ14" s="44">
        <f>入力シート❷!S14</f>
        <v>0</v>
      </c>
      <c r="AK14" s="44">
        <f>入力シート❷!T14</f>
        <v>0</v>
      </c>
      <c r="AL14" s="44">
        <f>入力シート❷!U14</f>
        <v>0</v>
      </c>
      <c r="AM14" s="44">
        <f t="shared" si="17"/>
        <v>1</v>
      </c>
      <c r="AN14" s="44">
        <f t="shared" si="18"/>
        <v>0</v>
      </c>
      <c r="AO14" s="44">
        <f t="shared" si="19"/>
        <v>0</v>
      </c>
      <c r="AP14" s="44">
        <f t="shared" si="20"/>
        <v>0</v>
      </c>
      <c r="AQ14" s="44">
        <f t="shared" si="21"/>
        <v>0</v>
      </c>
      <c r="AR14" s="44">
        <f t="shared" si="22"/>
        <v>0</v>
      </c>
      <c r="AS14" s="44">
        <f t="shared" si="23"/>
        <v>0</v>
      </c>
      <c r="AT14" s="44"/>
      <c r="AU14" s="44">
        <f t="shared" si="24"/>
        <v>0</v>
      </c>
      <c r="AV14" s="44">
        <f t="shared" si="25"/>
        <v>0</v>
      </c>
      <c r="AW14" s="44">
        <f t="shared" si="26"/>
        <v>0</v>
      </c>
      <c r="AX14" s="44">
        <f t="shared" si="27"/>
        <v>0</v>
      </c>
      <c r="AY14" s="44">
        <f t="shared" si="28"/>
        <v>0</v>
      </c>
      <c r="AZ14" s="44">
        <f t="shared" si="29"/>
        <v>0</v>
      </c>
      <c r="BA14" s="44">
        <f t="shared" si="30"/>
        <v>0</v>
      </c>
      <c r="BB14" s="44">
        <f t="shared" si="31"/>
        <v>0</v>
      </c>
      <c r="BC14" s="44">
        <f t="shared" si="32"/>
        <v>0</v>
      </c>
      <c r="BD14" s="44">
        <f t="shared" si="33"/>
        <v>0</v>
      </c>
      <c r="BE14" s="44">
        <f t="shared" si="34"/>
        <v>0</v>
      </c>
      <c r="BF14" s="44">
        <f t="shared" si="35"/>
        <v>0</v>
      </c>
      <c r="BG14" s="44">
        <f t="shared" si="36"/>
        <v>0</v>
      </c>
      <c r="BH14" s="44">
        <f t="shared" si="37"/>
        <v>0</v>
      </c>
      <c r="BI14" s="44">
        <f t="shared" si="38"/>
        <v>0</v>
      </c>
      <c r="BJ14" s="44">
        <f t="shared" si="39"/>
        <v>0</v>
      </c>
      <c r="BK14" s="44">
        <f t="shared" si="40"/>
        <v>0</v>
      </c>
      <c r="BL14" s="44">
        <f t="shared" si="41"/>
        <v>0</v>
      </c>
      <c r="BM14" s="44">
        <f t="shared" si="42"/>
        <v>0</v>
      </c>
      <c r="BN14" s="48" t="str">
        <f t="shared" si="43"/>
        <v/>
      </c>
      <c r="BO14" s="44">
        <f>IF(COUNTBLANK(入力シート❷!E14:U14)=0,1,0)</f>
        <v>0</v>
      </c>
    </row>
    <row r="15" spans="1:67">
      <c r="A15" s="44">
        <v>13</v>
      </c>
      <c r="B15" s="44">
        <f>IF(AND(入力シート❷!$B15="ハイパーコース",入力シート❷!C15="A推薦(単願)"),1,0)</f>
        <v>0</v>
      </c>
      <c r="C15" s="44">
        <f>IF(AND(入力シート❷!$B15="アドバンストコース",入力シート❷!$C15="A推薦(単願)"),1,0)</f>
        <v>0</v>
      </c>
      <c r="D15" s="44">
        <f>IF(AND(入力シート❷!$B15="アグレッシブコース",入力シート❷!$C15="A推薦(単願)"),1,0)</f>
        <v>0</v>
      </c>
      <c r="E15" s="44">
        <f>IF(AND(入力シート❷!$B15="ハイパーコース",OR(入力シート❷!$C15="B推薦(併願)",入力シート❷!$C15="併願優遇")),1,0)</f>
        <v>0</v>
      </c>
      <c r="F15" s="44">
        <f>IF(AND(入力シート❷!$B15="アドバンストコース",OR(入力シート❷!$C15="B推薦(併願)",入力シート❷!$C15="併願優遇")),1,0)</f>
        <v>0</v>
      </c>
      <c r="G15" s="44">
        <f>IF(AND(入力シート❷!$B15="アグレッシブコース",OR(入力シート❷!$C15="B推薦(併願)",入力シート❷!$C15="併願優遇")),1,0)</f>
        <v>0</v>
      </c>
      <c r="H15" s="44">
        <f>IF(AND(入力シート❷!$B15="アグレッシブコース",入力シート❷!$C15="C推薦(第一志望)"),1,0)</f>
        <v>0</v>
      </c>
      <c r="I15" s="44">
        <f>IF(入力シート❷!V15=■■■!I$2,3,0)</f>
        <v>0</v>
      </c>
      <c r="J15" s="44">
        <f>IF(入力シート❷!W15=■■■!J$2,2,0)</f>
        <v>0</v>
      </c>
      <c r="K15" s="44">
        <f>IF(入力シート❷!X15=■■■!K$2,2,0)</f>
        <v>0</v>
      </c>
      <c r="L15" s="44">
        <f>IF(入力シート❷!Y15=■■■!L$2,2,0)</f>
        <v>0</v>
      </c>
      <c r="M15" s="44">
        <f>IF(入力シート❷!Z15=■■■!M$2,1,0)</f>
        <v>0</v>
      </c>
      <c r="N15" s="44">
        <f>IF(入力シート❷!AA15=■■■!N$2,1,0)</f>
        <v>0</v>
      </c>
      <c r="O15" s="44">
        <f>IF(入力シート❷!AB15=■■■!O$2,1,0)</f>
        <v>0</v>
      </c>
      <c r="P15" s="44">
        <f>IF(入力シート❷!AC15=■■■!P$2,1,0)</f>
        <v>0</v>
      </c>
      <c r="Q15" s="44">
        <f>IF(入力シート❷!AD15=■■■!Q$2,1,0)</f>
        <v>0</v>
      </c>
      <c r="R15" s="44">
        <f>IF(入力シート❷!AE15=■■■!R$2,1,0)</f>
        <v>0</v>
      </c>
      <c r="S15" s="44">
        <f>IF(入力シート❷!AF15=■■■!S$2,1,0)</f>
        <v>0</v>
      </c>
      <c r="T15" s="44">
        <f t="shared" si="3"/>
        <v>0</v>
      </c>
      <c r="U15" s="44">
        <f t="shared" si="4"/>
        <v>0</v>
      </c>
      <c r="V15" s="44">
        <f t="shared" si="5"/>
        <v>0</v>
      </c>
      <c r="W15" s="44">
        <f t="shared" si="6"/>
        <v>0</v>
      </c>
      <c r="X15" s="44">
        <f t="shared" si="7"/>
        <v>0</v>
      </c>
      <c r="Y15" s="44">
        <f t="shared" si="8"/>
        <v>0</v>
      </c>
      <c r="Z15" s="44">
        <f>SUM(入力シート❷!J15:M15,入力シート❷!R15)</f>
        <v>0</v>
      </c>
      <c r="AA15" s="44">
        <f>MIN(入力シート❷!J15:R15)</f>
        <v>0</v>
      </c>
      <c r="AB15" s="44">
        <f t="shared" si="9"/>
        <v>0</v>
      </c>
      <c r="AC15" s="44">
        <f t="shared" si="10"/>
        <v>0</v>
      </c>
      <c r="AD15" s="44">
        <f t="shared" si="11"/>
        <v>0</v>
      </c>
      <c r="AE15" s="44">
        <f t="shared" si="12"/>
        <v>0</v>
      </c>
      <c r="AF15" s="44">
        <f t="shared" si="13"/>
        <v>0</v>
      </c>
      <c r="AG15" s="44">
        <f t="shared" si="14"/>
        <v>0</v>
      </c>
      <c r="AH15" s="44">
        <f t="shared" si="15"/>
        <v>0</v>
      </c>
      <c r="AI15" s="44">
        <f t="shared" si="16"/>
        <v>0</v>
      </c>
      <c r="AJ15" s="44">
        <f>入力シート❷!S15</f>
        <v>0</v>
      </c>
      <c r="AK15" s="44">
        <f>入力シート❷!T15</f>
        <v>0</v>
      </c>
      <c r="AL15" s="44">
        <f>入力シート❷!U15</f>
        <v>0</v>
      </c>
      <c r="AM15" s="44">
        <f t="shared" si="17"/>
        <v>1</v>
      </c>
      <c r="AN15" s="44">
        <f t="shared" si="18"/>
        <v>0</v>
      </c>
      <c r="AO15" s="44">
        <f t="shared" si="19"/>
        <v>0</v>
      </c>
      <c r="AP15" s="44">
        <f t="shared" si="20"/>
        <v>0</v>
      </c>
      <c r="AQ15" s="44">
        <f t="shared" si="21"/>
        <v>0</v>
      </c>
      <c r="AR15" s="44">
        <f t="shared" si="22"/>
        <v>0</v>
      </c>
      <c r="AS15" s="44">
        <f t="shared" si="23"/>
        <v>0</v>
      </c>
      <c r="AT15" s="44"/>
      <c r="AU15" s="44">
        <f t="shared" si="24"/>
        <v>0</v>
      </c>
      <c r="AV15" s="44">
        <f t="shared" si="25"/>
        <v>0</v>
      </c>
      <c r="AW15" s="44">
        <f t="shared" si="26"/>
        <v>0</v>
      </c>
      <c r="AX15" s="44">
        <f t="shared" si="27"/>
        <v>0</v>
      </c>
      <c r="AY15" s="44">
        <f t="shared" si="28"/>
        <v>0</v>
      </c>
      <c r="AZ15" s="44">
        <f t="shared" si="29"/>
        <v>0</v>
      </c>
      <c r="BA15" s="44">
        <f t="shared" si="30"/>
        <v>0</v>
      </c>
      <c r="BB15" s="44">
        <f t="shared" si="31"/>
        <v>0</v>
      </c>
      <c r="BC15" s="44">
        <f t="shared" si="32"/>
        <v>0</v>
      </c>
      <c r="BD15" s="44">
        <f t="shared" si="33"/>
        <v>0</v>
      </c>
      <c r="BE15" s="44">
        <f t="shared" si="34"/>
        <v>0</v>
      </c>
      <c r="BF15" s="44">
        <f t="shared" si="35"/>
        <v>0</v>
      </c>
      <c r="BG15" s="44">
        <f t="shared" si="36"/>
        <v>0</v>
      </c>
      <c r="BH15" s="44">
        <f t="shared" si="37"/>
        <v>0</v>
      </c>
      <c r="BI15" s="44">
        <f t="shared" si="38"/>
        <v>0</v>
      </c>
      <c r="BJ15" s="44">
        <f t="shared" si="39"/>
        <v>0</v>
      </c>
      <c r="BK15" s="44">
        <f t="shared" si="40"/>
        <v>0</v>
      </c>
      <c r="BL15" s="44">
        <f t="shared" si="41"/>
        <v>0</v>
      </c>
      <c r="BM15" s="44">
        <f t="shared" si="42"/>
        <v>0</v>
      </c>
      <c r="BN15" s="48" t="str">
        <f t="shared" si="43"/>
        <v/>
      </c>
      <c r="BO15" s="44">
        <f>IF(COUNTBLANK(入力シート❷!E15:U15)=0,1,0)</f>
        <v>0</v>
      </c>
    </row>
    <row r="16" spans="1:67">
      <c r="A16" s="44">
        <v>14</v>
      </c>
      <c r="B16" s="44">
        <f>IF(AND(入力シート❷!$B16="ハイパーコース",入力シート❷!C16="A推薦(単願)"),1,0)</f>
        <v>0</v>
      </c>
      <c r="C16" s="44">
        <f>IF(AND(入力シート❷!$B16="アドバンストコース",入力シート❷!$C16="A推薦(単願)"),1,0)</f>
        <v>0</v>
      </c>
      <c r="D16" s="44">
        <f>IF(AND(入力シート❷!$B16="アグレッシブコース",入力シート❷!$C16="A推薦(単願)"),1,0)</f>
        <v>0</v>
      </c>
      <c r="E16" s="44">
        <f>IF(AND(入力シート❷!$B16="ハイパーコース",OR(入力シート❷!$C16="B推薦(併願)",入力シート❷!$C16="併願優遇")),1,0)</f>
        <v>0</v>
      </c>
      <c r="F16" s="44">
        <f>IF(AND(入力シート❷!$B16="アドバンストコース",OR(入力シート❷!$C16="B推薦(併願)",入力シート❷!$C16="併願優遇")),1,0)</f>
        <v>0</v>
      </c>
      <c r="G16" s="44">
        <f>IF(AND(入力シート❷!$B16="アグレッシブコース",OR(入力シート❷!$C16="B推薦(併願)",入力シート❷!$C16="併願優遇")),1,0)</f>
        <v>0</v>
      </c>
      <c r="H16" s="44">
        <f>IF(AND(入力シート❷!$B16="アグレッシブコース",入力シート❷!$C16="C推薦(第一志望)"),1,0)</f>
        <v>0</v>
      </c>
      <c r="I16" s="44">
        <f>IF(入力シート❷!V16=■■■!I$2,3,0)</f>
        <v>0</v>
      </c>
      <c r="J16" s="44">
        <f>IF(入力シート❷!W16=■■■!J$2,2,0)</f>
        <v>0</v>
      </c>
      <c r="K16" s="44">
        <f>IF(入力シート❷!X16=■■■!K$2,2,0)</f>
        <v>0</v>
      </c>
      <c r="L16" s="44">
        <f>IF(入力シート❷!Y16=■■■!L$2,2,0)</f>
        <v>0</v>
      </c>
      <c r="M16" s="44">
        <f>IF(入力シート❷!Z16=■■■!M$2,1,0)</f>
        <v>0</v>
      </c>
      <c r="N16" s="44">
        <f>IF(入力シート❷!AA16=■■■!N$2,1,0)</f>
        <v>0</v>
      </c>
      <c r="O16" s="44">
        <f>IF(入力シート❷!AB16=■■■!O$2,1,0)</f>
        <v>0</v>
      </c>
      <c r="P16" s="44">
        <f>IF(入力シート❷!AC16=■■■!P$2,1,0)</f>
        <v>0</v>
      </c>
      <c r="Q16" s="44">
        <f>IF(入力シート❷!AD16=■■■!Q$2,1,0)</f>
        <v>0</v>
      </c>
      <c r="R16" s="44">
        <f>IF(入力シート❷!AE16=■■■!R$2,1,0)</f>
        <v>0</v>
      </c>
      <c r="S16" s="44">
        <f>IF(入力シート❷!AF16=■■■!S$2,1,0)</f>
        <v>0</v>
      </c>
      <c r="T16" s="44">
        <f t="shared" si="3"/>
        <v>0</v>
      </c>
      <c r="U16" s="44">
        <f t="shared" si="4"/>
        <v>0</v>
      </c>
      <c r="V16" s="44">
        <f t="shared" si="5"/>
        <v>0</v>
      </c>
      <c r="W16" s="44">
        <f t="shared" si="6"/>
        <v>0</v>
      </c>
      <c r="X16" s="44">
        <f t="shared" si="7"/>
        <v>0</v>
      </c>
      <c r="Y16" s="44">
        <f t="shared" si="8"/>
        <v>0</v>
      </c>
      <c r="Z16" s="44">
        <f>SUM(入力シート❷!J16:M16,入力シート❷!R16)</f>
        <v>0</v>
      </c>
      <c r="AA16" s="44">
        <f>MIN(入力シート❷!J16:R16)</f>
        <v>0</v>
      </c>
      <c r="AB16" s="44">
        <f t="shared" si="9"/>
        <v>0</v>
      </c>
      <c r="AC16" s="44">
        <f t="shared" si="10"/>
        <v>0</v>
      </c>
      <c r="AD16" s="44">
        <f t="shared" si="11"/>
        <v>0</v>
      </c>
      <c r="AE16" s="44">
        <f t="shared" si="12"/>
        <v>0</v>
      </c>
      <c r="AF16" s="44">
        <f t="shared" si="13"/>
        <v>0</v>
      </c>
      <c r="AG16" s="44">
        <f t="shared" si="14"/>
        <v>0</v>
      </c>
      <c r="AH16" s="44">
        <f t="shared" si="15"/>
        <v>0</v>
      </c>
      <c r="AI16" s="44">
        <f t="shared" si="16"/>
        <v>0</v>
      </c>
      <c r="AJ16" s="44">
        <f>入力シート❷!S16</f>
        <v>0</v>
      </c>
      <c r="AK16" s="44">
        <f>入力シート❷!T16</f>
        <v>0</v>
      </c>
      <c r="AL16" s="44">
        <f>入力シート❷!U16</f>
        <v>0</v>
      </c>
      <c r="AM16" s="44">
        <f t="shared" si="17"/>
        <v>1</v>
      </c>
      <c r="AN16" s="44">
        <f t="shared" si="18"/>
        <v>0</v>
      </c>
      <c r="AO16" s="44">
        <f t="shared" si="19"/>
        <v>0</v>
      </c>
      <c r="AP16" s="44">
        <f t="shared" si="20"/>
        <v>0</v>
      </c>
      <c r="AQ16" s="44">
        <f t="shared" si="21"/>
        <v>0</v>
      </c>
      <c r="AR16" s="44">
        <f t="shared" si="22"/>
        <v>0</v>
      </c>
      <c r="AS16" s="44">
        <f t="shared" si="23"/>
        <v>0</v>
      </c>
      <c r="AT16" s="44"/>
      <c r="AU16" s="44">
        <f t="shared" si="24"/>
        <v>0</v>
      </c>
      <c r="AV16" s="44">
        <f t="shared" si="25"/>
        <v>0</v>
      </c>
      <c r="AW16" s="44">
        <f t="shared" si="26"/>
        <v>0</v>
      </c>
      <c r="AX16" s="44">
        <f t="shared" si="27"/>
        <v>0</v>
      </c>
      <c r="AY16" s="44">
        <f t="shared" si="28"/>
        <v>0</v>
      </c>
      <c r="AZ16" s="44">
        <f t="shared" si="29"/>
        <v>0</v>
      </c>
      <c r="BA16" s="44">
        <f t="shared" si="30"/>
        <v>0</v>
      </c>
      <c r="BB16" s="44">
        <f t="shared" si="31"/>
        <v>0</v>
      </c>
      <c r="BC16" s="44">
        <f t="shared" si="32"/>
        <v>0</v>
      </c>
      <c r="BD16" s="44">
        <f t="shared" si="33"/>
        <v>0</v>
      </c>
      <c r="BE16" s="44">
        <f t="shared" si="34"/>
        <v>0</v>
      </c>
      <c r="BF16" s="44">
        <f t="shared" si="35"/>
        <v>0</v>
      </c>
      <c r="BG16" s="44">
        <f t="shared" si="36"/>
        <v>0</v>
      </c>
      <c r="BH16" s="44">
        <f t="shared" si="37"/>
        <v>0</v>
      </c>
      <c r="BI16" s="44">
        <f t="shared" si="38"/>
        <v>0</v>
      </c>
      <c r="BJ16" s="44">
        <f t="shared" si="39"/>
        <v>0</v>
      </c>
      <c r="BK16" s="44">
        <f t="shared" si="40"/>
        <v>0</v>
      </c>
      <c r="BL16" s="44">
        <f t="shared" si="41"/>
        <v>0</v>
      </c>
      <c r="BM16" s="44">
        <f t="shared" si="42"/>
        <v>0</v>
      </c>
      <c r="BN16" s="48" t="str">
        <f t="shared" si="43"/>
        <v/>
      </c>
      <c r="BO16" s="44">
        <f>IF(COUNTBLANK(入力シート❷!E16:U16)=0,1,0)</f>
        <v>0</v>
      </c>
    </row>
    <row r="17" spans="1:67">
      <c r="A17" s="44">
        <v>15</v>
      </c>
      <c r="B17" s="44">
        <f>IF(AND(入力シート❷!$B17="ハイパーコース",入力シート❷!C17="A推薦(単願)"),1,0)</f>
        <v>0</v>
      </c>
      <c r="C17" s="44">
        <f>IF(AND(入力シート❷!$B17="アドバンストコース",入力シート❷!$C17="A推薦(単願)"),1,0)</f>
        <v>0</v>
      </c>
      <c r="D17" s="44">
        <f>IF(AND(入力シート❷!$B17="アグレッシブコース",入力シート❷!$C17="A推薦(単願)"),1,0)</f>
        <v>0</v>
      </c>
      <c r="E17" s="44">
        <f>IF(AND(入力シート❷!$B17="ハイパーコース",OR(入力シート❷!$C17="B推薦(併願)",入力シート❷!$C17="併願優遇")),1,0)</f>
        <v>0</v>
      </c>
      <c r="F17" s="44">
        <f>IF(AND(入力シート❷!$B17="アドバンストコース",OR(入力シート❷!$C17="B推薦(併願)",入力シート❷!$C17="併願優遇")),1,0)</f>
        <v>0</v>
      </c>
      <c r="G17" s="44">
        <f>IF(AND(入力シート❷!$B17="アグレッシブコース",OR(入力シート❷!$C17="B推薦(併願)",入力シート❷!$C17="併願優遇")),1,0)</f>
        <v>0</v>
      </c>
      <c r="H17" s="44">
        <f>IF(AND(入力シート❷!$B17="アグレッシブコース",入力シート❷!$C17="C推薦(第一志望)"),1,0)</f>
        <v>0</v>
      </c>
      <c r="I17" s="44">
        <f>IF(入力シート❷!V17=■■■!I$2,3,0)</f>
        <v>0</v>
      </c>
      <c r="J17" s="44">
        <f>IF(入力シート❷!W17=■■■!J$2,2,0)</f>
        <v>0</v>
      </c>
      <c r="K17" s="44">
        <f>IF(入力シート❷!X17=■■■!K$2,2,0)</f>
        <v>0</v>
      </c>
      <c r="L17" s="44">
        <f>IF(入力シート❷!Y17=■■■!L$2,2,0)</f>
        <v>0</v>
      </c>
      <c r="M17" s="44">
        <f>IF(入力シート❷!Z17=■■■!M$2,1,0)</f>
        <v>0</v>
      </c>
      <c r="N17" s="44">
        <f>IF(入力シート❷!AA17=■■■!N$2,1,0)</f>
        <v>0</v>
      </c>
      <c r="O17" s="44">
        <f>IF(入力シート❷!AB17=■■■!O$2,1,0)</f>
        <v>0</v>
      </c>
      <c r="P17" s="44">
        <f>IF(入力シート❷!AC17=■■■!P$2,1,0)</f>
        <v>0</v>
      </c>
      <c r="Q17" s="44">
        <f>IF(入力シート❷!AD17=■■■!Q$2,1,0)</f>
        <v>0</v>
      </c>
      <c r="R17" s="44">
        <f>IF(入力シート❷!AE17=■■■!R$2,1,0)</f>
        <v>0</v>
      </c>
      <c r="S17" s="44">
        <f>IF(入力シート❷!AF17=■■■!S$2,1,0)</f>
        <v>0</v>
      </c>
      <c r="T17" s="44">
        <f t="shared" si="3"/>
        <v>0</v>
      </c>
      <c r="U17" s="44">
        <f t="shared" si="4"/>
        <v>0</v>
      </c>
      <c r="V17" s="44">
        <f t="shared" si="5"/>
        <v>0</v>
      </c>
      <c r="W17" s="44">
        <f t="shared" si="6"/>
        <v>0</v>
      </c>
      <c r="X17" s="44">
        <f t="shared" si="7"/>
        <v>0</v>
      </c>
      <c r="Y17" s="44">
        <f t="shared" si="8"/>
        <v>0</v>
      </c>
      <c r="Z17" s="44">
        <f>SUM(入力シート❷!J17:M17,入力シート❷!R17)</f>
        <v>0</v>
      </c>
      <c r="AA17" s="44">
        <f>MIN(入力シート❷!J17:R17)</f>
        <v>0</v>
      </c>
      <c r="AB17" s="44">
        <f t="shared" si="9"/>
        <v>0</v>
      </c>
      <c r="AC17" s="44">
        <f t="shared" si="10"/>
        <v>0</v>
      </c>
      <c r="AD17" s="44">
        <f t="shared" si="11"/>
        <v>0</v>
      </c>
      <c r="AE17" s="44">
        <f t="shared" si="12"/>
        <v>0</v>
      </c>
      <c r="AF17" s="44">
        <f t="shared" si="13"/>
        <v>0</v>
      </c>
      <c r="AG17" s="44">
        <f t="shared" si="14"/>
        <v>0</v>
      </c>
      <c r="AH17" s="44">
        <f t="shared" si="15"/>
        <v>0</v>
      </c>
      <c r="AI17" s="44">
        <f t="shared" si="16"/>
        <v>0</v>
      </c>
      <c r="AJ17" s="44">
        <f>入力シート❷!S17</f>
        <v>0</v>
      </c>
      <c r="AK17" s="44">
        <f>入力シート❷!T17</f>
        <v>0</v>
      </c>
      <c r="AL17" s="44">
        <f>入力シート❷!U17</f>
        <v>0</v>
      </c>
      <c r="AM17" s="44">
        <f t="shared" si="17"/>
        <v>1</v>
      </c>
      <c r="AN17" s="44">
        <f t="shared" si="18"/>
        <v>0</v>
      </c>
      <c r="AO17" s="44">
        <f t="shared" si="19"/>
        <v>0</v>
      </c>
      <c r="AP17" s="44">
        <f t="shared" si="20"/>
        <v>0</v>
      </c>
      <c r="AQ17" s="44">
        <f t="shared" si="21"/>
        <v>0</v>
      </c>
      <c r="AR17" s="44">
        <f t="shared" si="22"/>
        <v>0</v>
      </c>
      <c r="AS17" s="44">
        <f t="shared" si="23"/>
        <v>0</v>
      </c>
      <c r="AT17" s="44"/>
      <c r="AU17" s="44">
        <f t="shared" si="24"/>
        <v>0</v>
      </c>
      <c r="AV17" s="44">
        <f t="shared" si="25"/>
        <v>0</v>
      </c>
      <c r="AW17" s="44">
        <f t="shared" si="26"/>
        <v>0</v>
      </c>
      <c r="AX17" s="44">
        <f t="shared" si="27"/>
        <v>0</v>
      </c>
      <c r="AY17" s="44">
        <f t="shared" si="28"/>
        <v>0</v>
      </c>
      <c r="AZ17" s="44">
        <f t="shared" si="29"/>
        <v>0</v>
      </c>
      <c r="BA17" s="44">
        <f t="shared" si="30"/>
        <v>0</v>
      </c>
      <c r="BB17" s="44">
        <f t="shared" si="31"/>
        <v>0</v>
      </c>
      <c r="BC17" s="44">
        <f t="shared" si="32"/>
        <v>0</v>
      </c>
      <c r="BD17" s="44">
        <f t="shared" si="33"/>
        <v>0</v>
      </c>
      <c r="BE17" s="44">
        <f t="shared" si="34"/>
        <v>0</v>
      </c>
      <c r="BF17" s="44">
        <f t="shared" si="35"/>
        <v>0</v>
      </c>
      <c r="BG17" s="44">
        <f t="shared" si="36"/>
        <v>0</v>
      </c>
      <c r="BH17" s="44">
        <f t="shared" si="37"/>
        <v>0</v>
      </c>
      <c r="BI17" s="44">
        <f t="shared" si="38"/>
        <v>0</v>
      </c>
      <c r="BJ17" s="44">
        <f t="shared" si="39"/>
        <v>0</v>
      </c>
      <c r="BK17" s="44">
        <f t="shared" si="40"/>
        <v>0</v>
      </c>
      <c r="BL17" s="44">
        <f t="shared" si="41"/>
        <v>0</v>
      </c>
      <c r="BM17" s="44">
        <f t="shared" si="42"/>
        <v>0</v>
      </c>
      <c r="BN17" s="48" t="str">
        <f t="shared" si="43"/>
        <v/>
      </c>
      <c r="BO17" s="44">
        <f>IF(COUNTBLANK(入力シート❷!E17:U17)=0,1,0)</f>
        <v>0</v>
      </c>
    </row>
    <row r="18" spans="1:67">
      <c r="A18" s="44">
        <v>16</v>
      </c>
      <c r="B18" s="44">
        <f>IF(AND(入力シート❷!$B18="ハイパーコース",入力シート❷!C18="A推薦(単願)"),1,0)</f>
        <v>0</v>
      </c>
      <c r="C18" s="44">
        <f>IF(AND(入力シート❷!$B18="アドバンストコース",入力シート❷!$C18="A推薦(単願)"),1,0)</f>
        <v>0</v>
      </c>
      <c r="D18" s="44">
        <f>IF(AND(入力シート❷!$B18="アグレッシブコース",入力シート❷!$C18="A推薦(単願)"),1,0)</f>
        <v>0</v>
      </c>
      <c r="E18" s="44">
        <f>IF(AND(入力シート❷!$B18="ハイパーコース",OR(入力シート❷!$C18="B推薦(併願)",入力シート❷!$C18="併願優遇")),1,0)</f>
        <v>0</v>
      </c>
      <c r="F18" s="44">
        <f>IF(AND(入力シート❷!$B18="アドバンストコース",OR(入力シート❷!$C18="B推薦(併願)",入力シート❷!$C18="併願優遇")),1,0)</f>
        <v>0</v>
      </c>
      <c r="G18" s="44">
        <f>IF(AND(入力シート❷!$B18="アグレッシブコース",OR(入力シート❷!$C18="B推薦(併願)",入力シート❷!$C18="併願優遇")),1,0)</f>
        <v>0</v>
      </c>
      <c r="H18" s="44">
        <f>IF(AND(入力シート❷!$B18="アグレッシブコース",入力シート❷!$C18="C推薦(第一志望)"),1,0)</f>
        <v>0</v>
      </c>
      <c r="I18" s="44">
        <f>IF(入力シート❷!V18=■■■!I$2,3,0)</f>
        <v>0</v>
      </c>
      <c r="J18" s="44">
        <f>IF(入力シート❷!W18=■■■!J$2,2,0)</f>
        <v>0</v>
      </c>
      <c r="K18" s="44">
        <f>IF(入力シート❷!X18=■■■!K$2,2,0)</f>
        <v>0</v>
      </c>
      <c r="L18" s="44">
        <f>IF(入力シート❷!Y18=■■■!L$2,2,0)</f>
        <v>0</v>
      </c>
      <c r="M18" s="44">
        <f>IF(入力シート❷!Z18=■■■!M$2,1,0)</f>
        <v>0</v>
      </c>
      <c r="N18" s="44">
        <f>IF(入力シート❷!AA18=■■■!N$2,1,0)</f>
        <v>0</v>
      </c>
      <c r="O18" s="44">
        <f>IF(入力シート❷!AB18=■■■!O$2,1,0)</f>
        <v>0</v>
      </c>
      <c r="P18" s="44">
        <f>IF(入力シート❷!AC18=■■■!P$2,1,0)</f>
        <v>0</v>
      </c>
      <c r="Q18" s="44">
        <f>IF(入力シート❷!AD18=■■■!Q$2,1,0)</f>
        <v>0</v>
      </c>
      <c r="R18" s="44">
        <f>IF(入力シート❷!AE18=■■■!R$2,1,0)</f>
        <v>0</v>
      </c>
      <c r="S18" s="44">
        <f>IF(入力シート❷!AF18=■■■!S$2,1,0)</f>
        <v>0</v>
      </c>
      <c r="T18" s="44">
        <f t="shared" si="3"/>
        <v>0</v>
      </c>
      <c r="U18" s="44">
        <f t="shared" si="4"/>
        <v>0</v>
      </c>
      <c r="V18" s="44">
        <f t="shared" si="5"/>
        <v>0</v>
      </c>
      <c r="W18" s="44">
        <f t="shared" si="6"/>
        <v>0</v>
      </c>
      <c r="X18" s="44">
        <f t="shared" si="7"/>
        <v>0</v>
      </c>
      <c r="Y18" s="44">
        <f t="shared" si="8"/>
        <v>0</v>
      </c>
      <c r="Z18" s="44">
        <f>SUM(入力シート❷!J18:M18,入力シート❷!R18)</f>
        <v>0</v>
      </c>
      <c r="AA18" s="44">
        <f>MIN(入力シート❷!J18:R18)</f>
        <v>0</v>
      </c>
      <c r="AB18" s="44">
        <f t="shared" si="9"/>
        <v>0</v>
      </c>
      <c r="AC18" s="44">
        <f t="shared" si="10"/>
        <v>0</v>
      </c>
      <c r="AD18" s="44">
        <f t="shared" si="11"/>
        <v>0</v>
      </c>
      <c r="AE18" s="44">
        <f t="shared" si="12"/>
        <v>0</v>
      </c>
      <c r="AF18" s="44">
        <f t="shared" si="13"/>
        <v>0</v>
      </c>
      <c r="AG18" s="44">
        <f t="shared" si="14"/>
        <v>0</v>
      </c>
      <c r="AH18" s="44">
        <f t="shared" si="15"/>
        <v>0</v>
      </c>
      <c r="AI18" s="44">
        <f t="shared" si="16"/>
        <v>0</v>
      </c>
      <c r="AJ18" s="44">
        <f>入力シート❷!S18</f>
        <v>0</v>
      </c>
      <c r="AK18" s="44">
        <f>入力シート❷!T18</f>
        <v>0</v>
      </c>
      <c r="AL18" s="44">
        <f>入力シート❷!U18</f>
        <v>0</v>
      </c>
      <c r="AM18" s="44">
        <f t="shared" si="17"/>
        <v>1</v>
      </c>
      <c r="AN18" s="44">
        <f t="shared" si="18"/>
        <v>0</v>
      </c>
      <c r="AO18" s="44">
        <f t="shared" si="19"/>
        <v>0</v>
      </c>
      <c r="AP18" s="44">
        <f t="shared" si="20"/>
        <v>0</v>
      </c>
      <c r="AQ18" s="44">
        <f t="shared" si="21"/>
        <v>0</v>
      </c>
      <c r="AR18" s="44">
        <f t="shared" si="22"/>
        <v>0</v>
      </c>
      <c r="AS18" s="44">
        <f t="shared" si="23"/>
        <v>0</v>
      </c>
      <c r="AT18" s="44"/>
      <c r="AU18" s="44">
        <f t="shared" si="24"/>
        <v>0</v>
      </c>
      <c r="AV18" s="44">
        <f t="shared" si="25"/>
        <v>0</v>
      </c>
      <c r="AW18" s="44">
        <f t="shared" si="26"/>
        <v>0</v>
      </c>
      <c r="AX18" s="44">
        <f t="shared" si="27"/>
        <v>0</v>
      </c>
      <c r="AY18" s="44">
        <f t="shared" si="28"/>
        <v>0</v>
      </c>
      <c r="AZ18" s="44">
        <f t="shared" si="29"/>
        <v>0</v>
      </c>
      <c r="BA18" s="44">
        <f t="shared" si="30"/>
        <v>0</v>
      </c>
      <c r="BB18" s="44">
        <f t="shared" si="31"/>
        <v>0</v>
      </c>
      <c r="BC18" s="44">
        <f t="shared" si="32"/>
        <v>0</v>
      </c>
      <c r="BD18" s="44">
        <f t="shared" si="33"/>
        <v>0</v>
      </c>
      <c r="BE18" s="44">
        <f t="shared" si="34"/>
        <v>0</v>
      </c>
      <c r="BF18" s="44">
        <f t="shared" si="35"/>
        <v>0</v>
      </c>
      <c r="BG18" s="44">
        <f t="shared" si="36"/>
        <v>0</v>
      </c>
      <c r="BH18" s="44">
        <f t="shared" si="37"/>
        <v>0</v>
      </c>
      <c r="BI18" s="44">
        <f t="shared" si="38"/>
        <v>0</v>
      </c>
      <c r="BJ18" s="44">
        <f t="shared" si="39"/>
        <v>0</v>
      </c>
      <c r="BK18" s="44">
        <f t="shared" si="40"/>
        <v>0</v>
      </c>
      <c r="BL18" s="44">
        <f t="shared" si="41"/>
        <v>0</v>
      </c>
      <c r="BM18" s="44">
        <f t="shared" si="42"/>
        <v>0</v>
      </c>
      <c r="BN18" s="48" t="str">
        <f t="shared" si="43"/>
        <v/>
      </c>
      <c r="BO18" s="44">
        <f>IF(COUNTBLANK(入力シート❷!E18:U18)=0,1,0)</f>
        <v>0</v>
      </c>
    </row>
    <row r="19" spans="1:67">
      <c r="A19" s="44">
        <v>17</v>
      </c>
      <c r="B19" s="44">
        <f>IF(AND(入力シート❷!$B19="ハイパーコース",入力シート❷!C19="A推薦(単願)"),1,0)</f>
        <v>0</v>
      </c>
      <c r="C19" s="44">
        <f>IF(AND(入力シート❷!$B19="アドバンストコース",入力シート❷!$C19="A推薦(単願)"),1,0)</f>
        <v>0</v>
      </c>
      <c r="D19" s="44">
        <f>IF(AND(入力シート❷!$B19="アグレッシブコース",入力シート❷!$C19="A推薦(単願)"),1,0)</f>
        <v>0</v>
      </c>
      <c r="E19" s="44">
        <f>IF(AND(入力シート❷!$B19="ハイパーコース",OR(入力シート❷!$C19="B推薦(併願)",入力シート❷!$C19="併願優遇")),1,0)</f>
        <v>0</v>
      </c>
      <c r="F19" s="44">
        <f>IF(AND(入力シート❷!$B19="アドバンストコース",OR(入力シート❷!$C19="B推薦(併願)",入力シート❷!$C19="併願優遇")),1,0)</f>
        <v>0</v>
      </c>
      <c r="G19" s="44">
        <f>IF(AND(入力シート❷!$B19="アグレッシブコース",OR(入力シート❷!$C19="B推薦(併願)",入力シート❷!$C19="併願優遇")),1,0)</f>
        <v>0</v>
      </c>
      <c r="H19" s="44">
        <f>IF(AND(入力シート❷!$B19="アグレッシブコース",入力シート❷!$C19="C推薦(第一志望)"),1,0)</f>
        <v>0</v>
      </c>
      <c r="I19" s="44">
        <f>IF(入力シート❷!V19=■■■!I$2,3,0)</f>
        <v>0</v>
      </c>
      <c r="J19" s="44">
        <f>IF(入力シート❷!W19=■■■!J$2,2,0)</f>
        <v>0</v>
      </c>
      <c r="K19" s="44">
        <f>IF(入力シート❷!X19=■■■!K$2,2,0)</f>
        <v>0</v>
      </c>
      <c r="L19" s="44">
        <f>IF(入力シート❷!Y19=■■■!L$2,2,0)</f>
        <v>0</v>
      </c>
      <c r="M19" s="44">
        <f>IF(入力シート❷!Z19=■■■!M$2,1,0)</f>
        <v>0</v>
      </c>
      <c r="N19" s="44">
        <f>IF(入力シート❷!AA19=■■■!N$2,1,0)</f>
        <v>0</v>
      </c>
      <c r="O19" s="44">
        <f>IF(入力シート❷!AB19=■■■!O$2,1,0)</f>
        <v>0</v>
      </c>
      <c r="P19" s="44">
        <f>IF(入力シート❷!AC19=■■■!P$2,1,0)</f>
        <v>0</v>
      </c>
      <c r="Q19" s="44">
        <f>IF(入力シート❷!AD19=■■■!Q$2,1,0)</f>
        <v>0</v>
      </c>
      <c r="R19" s="44">
        <f>IF(入力シート❷!AE19=■■■!R$2,1,0)</f>
        <v>0</v>
      </c>
      <c r="S19" s="44">
        <f>IF(入力シート❷!AF19=■■■!S$2,1,0)</f>
        <v>0</v>
      </c>
      <c r="T19" s="44">
        <f t="shared" si="3"/>
        <v>0</v>
      </c>
      <c r="U19" s="44">
        <f t="shared" si="4"/>
        <v>0</v>
      </c>
      <c r="V19" s="44">
        <f t="shared" si="5"/>
        <v>0</v>
      </c>
      <c r="W19" s="44">
        <f t="shared" si="6"/>
        <v>0</v>
      </c>
      <c r="X19" s="44">
        <f t="shared" si="7"/>
        <v>0</v>
      </c>
      <c r="Y19" s="44">
        <f t="shared" si="8"/>
        <v>0</v>
      </c>
      <c r="Z19" s="44">
        <f>SUM(入力シート❷!J19:M19,入力シート❷!R19)</f>
        <v>0</v>
      </c>
      <c r="AA19" s="44">
        <f>MIN(入力シート❷!J19:R19)</f>
        <v>0</v>
      </c>
      <c r="AB19" s="44">
        <f t="shared" si="9"/>
        <v>0</v>
      </c>
      <c r="AC19" s="44">
        <f t="shared" si="10"/>
        <v>0</v>
      </c>
      <c r="AD19" s="44">
        <f t="shared" si="11"/>
        <v>0</v>
      </c>
      <c r="AE19" s="44">
        <f t="shared" si="12"/>
        <v>0</v>
      </c>
      <c r="AF19" s="44">
        <f t="shared" si="13"/>
        <v>0</v>
      </c>
      <c r="AG19" s="44">
        <f t="shared" si="14"/>
        <v>0</v>
      </c>
      <c r="AH19" s="44">
        <f t="shared" si="15"/>
        <v>0</v>
      </c>
      <c r="AI19" s="44">
        <f t="shared" si="16"/>
        <v>0</v>
      </c>
      <c r="AJ19" s="44">
        <f>入力シート❷!S19</f>
        <v>0</v>
      </c>
      <c r="AK19" s="44">
        <f>入力シート❷!T19</f>
        <v>0</v>
      </c>
      <c r="AL19" s="44">
        <f>入力シート❷!U19</f>
        <v>0</v>
      </c>
      <c r="AM19" s="44">
        <f t="shared" si="17"/>
        <v>1</v>
      </c>
      <c r="AN19" s="44">
        <f t="shared" si="18"/>
        <v>0</v>
      </c>
      <c r="AO19" s="44">
        <f t="shared" si="19"/>
        <v>0</v>
      </c>
      <c r="AP19" s="44">
        <f t="shared" si="20"/>
        <v>0</v>
      </c>
      <c r="AQ19" s="44">
        <f t="shared" si="21"/>
        <v>0</v>
      </c>
      <c r="AR19" s="44">
        <f t="shared" si="22"/>
        <v>0</v>
      </c>
      <c r="AS19" s="44">
        <f t="shared" si="23"/>
        <v>0</v>
      </c>
      <c r="AT19" s="44"/>
      <c r="AU19" s="44">
        <f t="shared" si="24"/>
        <v>0</v>
      </c>
      <c r="AV19" s="44">
        <f t="shared" si="25"/>
        <v>0</v>
      </c>
      <c r="AW19" s="44">
        <f t="shared" si="26"/>
        <v>0</v>
      </c>
      <c r="AX19" s="44">
        <f t="shared" si="27"/>
        <v>0</v>
      </c>
      <c r="AY19" s="44">
        <f t="shared" si="28"/>
        <v>0</v>
      </c>
      <c r="AZ19" s="44">
        <f t="shared" si="29"/>
        <v>0</v>
      </c>
      <c r="BA19" s="44">
        <f t="shared" si="30"/>
        <v>0</v>
      </c>
      <c r="BB19" s="44">
        <f t="shared" si="31"/>
        <v>0</v>
      </c>
      <c r="BC19" s="44">
        <f t="shared" si="32"/>
        <v>0</v>
      </c>
      <c r="BD19" s="44">
        <f t="shared" si="33"/>
        <v>0</v>
      </c>
      <c r="BE19" s="44">
        <f t="shared" si="34"/>
        <v>0</v>
      </c>
      <c r="BF19" s="44">
        <f t="shared" si="35"/>
        <v>0</v>
      </c>
      <c r="BG19" s="44">
        <f t="shared" si="36"/>
        <v>0</v>
      </c>
      <c r="BH19" s="44">
        <f t="shared" si="37"/>
        <v>0</v>
      </c>
      <c r="BI19" s="44">
        <f t="shared" si="38"/>
        <v>0</v>
      </c>
      <c r="BJ19" s="44">
        <f t="shared" si="39"/>
        <v>0</v>
      </c>
      <c r="BK19" s="44">
        <f t="shared" si="40"/>
        <v>0</v>
      </c>
      <c r="BL19" s="44">
        <f t="shared" si="41"/>
        <v>0</v>
      </c>
      <c r="BM19" s="44">
        <f t="shared" si="42"/>
        <v>0</v>
      </c>
      <c r="BN19" s="48" t="str">
        <f t="shared" si="43"/>
        <v/>
      </c>
      <c r="BO19" s="44">
        <f>IF(COUNTBLANK(入力シート❷!E19:U19)=0,1,0)</f>
        <v>0</v>
      </c>
    </row>
    <row r="20" spans="1:67">
      <c r="A20" s="44">
        <v>18</v>
      </c>
      <c r="B20" s="44">
        <f>IF(AND(入力シート❷!$B20="ハイパーコース",入力シート❷!C20="A推薦(単願)"),1,0)</f>
        <v>0</v>
      </c>
      <c r="C20" s="44">
        <f>IF(AND(入力シート❷!$B20="アドバンストコース",入力シート❷!$C20="A推薦(単願)"),1,0)</f>
        <v>0</v>
      </c>
      <c r="D20" s="44">
        <f>IF(AND(入力シート❷!$B20="アグレッシブコース",入力シート❷!$C20="A推薦(単願)"),1,0)</f>
        <v>0</v>
      </c>
      <c r="E20" s="44">
        <f>IF(AND(入力シート❷!$B20="ハイパーコース",OR(入力シート❷!$C20="B推薦(併願)",入力シート❷!$C20="併願優遇")),1,0)</f>
        <v>0</v>
      </c>
      <c r="F20" s="44">
        <f>IF(AND(入力シート❷!$B20="アドバンストコース",OR(入力シート❷!$C20="B推薦(併願)",入力シート❷!$C20="併願優遇")),1,0)</f>
        <v>0</v>
      </c>
      <c r="G20" s="44">
        <f>IF(AND(入力シート❷!$B20="アグレッシブコース",OR(入力シート❷!$C20="B推薦(併願)",入力シート❷!$C20="併願優遇")),1,0)</f>
        <v>0</v>
      </c>
      <c r="H20" s="44">
        <f>IF(AND(入力シート❷!$B20="アグレッシブコース",入力シート❷!$C20="C推薦(第一志望)"),1,0)</f>
        <v>0</v>
      </c>
      <c r="I20" s="44">
        <f>IF(入力シート❷!V20=■■■!I$2,3,0)</f>
        <v>0</v>
      </c>
      <c r="J20" s="44">
        <f>IF(入力シート❷!W20=■■■!J$2,2,0)</f>
        <v>0</v>
      </c>
      <c r="K20" s="44">
        <f>IF(入力シート❷!X20=■■■!K$2,2,0)</f>
        <v>0</v>
      </c>
      <c r="L20" s="44">
        <f>IF(入力シート❷!Y20=■■■!L$2,2,0)</f>
        <v>0</v>
      </c>
      <c r="M20" s="44">
        <f>IF(入力シート❷!Z20=■■■!M$2,1,0)</f>
        <v>0</v>
      </c>
      <c r="N20" s="44">
        <f>IF(入力シート❷!AA20=■■■!N$2,1,0)</f>
        <v>0</v>
      </c>
      <c r="O20" s="44">
        <f>IF(入力シート❷!AB20=■■■!O$2,1,0)</f>
        <v>0</v>
      </c>
      <c r="P20" s="44">
        <f>IF(入力シート❷!AC20=■■■!P$2,1,0)</f>
        <v>0</v>
      </c>
      <c r="Q20" s="44">
        <f>IF(入力シート❷!AD20=■■■!Q$2,1,0)</f>
        <v>0</v>
      </c>
      <c r="R20" s="44">
        <f>IF(入力シート❷!AE20=■■■!R$2,1,0)</f>
        <v>0</v>
      </c>
      <c r="S20" s="44">
        <f>IF(入力シート❷!AF20=■■■!S$2,1,0)</f>
        <v>0</v>
      </c>
      <c r="T20" s="44">
        <f t="shared" si="3"/>
        <v>0</v>
      </c>
      <c r="U20" s="44">
        <f t="shared" si="4"/>
        <v>0</v>
      </c>
      <c r="V20" s="44">
        <f t="shared" si="5"/>
        <v>0</v>
      </c>
      <c r="W20" s="44">
        <f t="shared" si="6"/>
        <v>0</v>
      </c>
      <c r="X20" s="44">
        <f t="shared" si="7"/>
        <v>0</v>
      </c>
      <c r="Y20" s="44">
        <f t="shared" si="8"/>
        <v>0</v>
      </c>
      <c r="Z20" s="44">
        <f>SUM(入力シート❷!J20:M20,入力シート❷!R20)</f>
        <v>0</v>
      </c>
      <c r="AA20" s="44">
        <f>MIN(入力シート❷!J20:R20)</f>
        <v>0</v>
      </c>
      <c r="AB20" s="44">
        <f t="shared" si="9"/>
        <v>0</v>
      </c>
      <c r="AC20" s="44">
        <f t="shared" si="10"/>
        <v>0</v>
      </c>
      <c r="AD20" s="44">
        <f t="shared" si="11"/>
        <v>0</v>
      </c>
      <c r="AE20" s="44">
        <f t="shared" si="12"/>
        <v>0</v>
      </c>
      <c r="AF20" s="44">
        <f t="shared" si="13"/>
        <v>0</v>
      </c>
      <c r="AG20" s="44">
        <f t="shared" si="14"/>
        <v>0</v>
      </c>
      <c r="AH20" s="44">
        <f t="shared" si="15"/>
        <v>0</v>
      </c>
      <c r="AI20" s="44">
        <f t="shared" si="16"/>
        <v>0</v>
      </c>
      <c r="AJ20" s="44">
        <f>入力シート❷!S20</f>
        <v>0</v>
      </c>
      <c r="AK20" s="44">
        <f>入力シート❷!T20</f>
        <v>0</v>
      </c>
      <c r="AL20" s="44">
        <f>入力シート❷!U20</f>
        <v>0</v>
      </c>
      <c r="AM20" s="44">
        <f t="shared" si="17"/>
        <v>1</v>
      </c>
      <c r="AN20" s="44">
        <f t="shared" si="18"/>
        <v>0</v>
      </c>
      <c r="AO20" s="44">
        <f t="shared" si="19"/>
        <v>0</v>
      </c>
      <c r="AP20" s="44">
        <f t="shared" si="20"/>
        <v>0</v>
      </c>
      <c r="AQ20" s="44">
        <f t="shared" si="21"/>
        <v>0</v>
      </c>
      <c r="AR20" s="44">
        <f t="shared" si="22"/>
        <v>0</v>
      </c>
      <c r="AS20" s="44">
        <f t="shared" si="23"/>
        <v>0</v>
      </c>
      <c r="AT20" s="44"/>
      <c r="AU20" s="44">
        <f t="shared" si="24"/>
        <v>0</v>
      </c>
      <c r="AV20" s="44">
        <f t="shared" si="25"/>
        <v>0</v>
      </c>
      <c r="AW20" s="44">
        <f t="shared" si="26"/>
        <v>0</v>
      </c>
      <c r="AX20" s="44">
        <f t="shared" si="27"/>
        <v>0</v>
      </c>
      <c r="AY20" s="44">
        <f t="shared" si="28"/>
        <v>0</v>
      </c>
      <c r="AZ20" s="44">
        <f t="shared" si="29"/>
        <v>0</v>
      </c>
      <c r="BA20" s="44">
        <f t="shared" si="30"/>
        <v>0</v>
      </c>
      <c r="BB20" s="44">
        <f t="shared" si="31"/>
        <v>0</v>
      </c>
      <c r="BC20" s="44">
        <f t="shared" si="32"/>
        <v>0</v>
      </c>
      <c r="BD20" s="44">
        <f t="shared" si="33"/>
        <v>0</v>
      </c>
      <c r="BE20" s="44">
        <f t="shared" si="34"/>
        <v>0</v>
      </c>
      <c r="BF20" s="44">
        <f t="shared" si="35"/>
        <v>0</v>
      </c>
      <c r="BG20" s="44">
        <f t="shared" si="36"/>
        <v>0</v>
      </c>
      <c r="BH20" s="44">
        <f t="shared" si="37"/>
        <v>0</v>
      </c>
      <c r="BI20" s="44">
        <f t="shared" si="38"/>
        <v>0</v>
      </c>
      <c r="BJ20" s="44">
        <f t="shared" si="39"/>
        <v>0</v>
      </c>
      <c r="BK20" s="44">
        <f t="shared" si="40"/>
        <v>0</v>
      </c>
      <c r="BL20" s="44">
        <f t="shared" si="41"/>
        <v>0</v>
      </c>
      <c r="BM20" s="44">
        <f t="shared" si="42"/>
        <v>0</v>
      </c>
      <c r="BN20" s="48" t="str">
        <f t="shared" si="43"/>
        <v/>
      </c>
      <c r="BO20" s="44">
        <f>IF(COUNTBLANK(入力シート❷!E20:U20)=0,1,0)</f>
        <v>0</v>
      </c>
    </row>
    <row r="21" spans="1:67">
      <c r="A21" s="44">
        <v>19</v>
      </c>
      <c r="B21" s="44">
        <f>IF(AND(入力シート❷!$B21="ハイパーコース",入力シート❷!C21="A推薦(単願)"),1,0)</f>
        <v>0</v>
      </c>
      <c r="C21" s="44">
        <f>IF(AND(入力シート❷!$B21="アドバンストコース",入力シート❷!$C21="A推薦(単願)"),1,0)</f>
        <v>0</v>
      </c>
      <c r="D21" s="44">
        <f>IF(AND(入力シート❷!$B21="アグレッシブコース",入力シート❷!$C21="A推薦(単願)"),1,0)</f>
        <v>0</v>
      </c>
      <c r="E21" s="44">
        <f>IF(AND(入力シート❷!$B21="ハイパーコース",OR(入力シート❷!$C21="B推薦(併願)",入力シート❷!$C21="併願優遇")),1,0)</f>
        <v>0</v>
      </c>
      <c r="F21" s="44">
        <f>IF(AND(入力シート❷!$B21="アドバンストコース",OR(入力シート❷!$C21="B推薦(併願)",入力シート❷!$C21="併願優遇")),1,0)</f>
        <v>0</v>
      </c>
      <c r="G21" s="44">
        <f>IF(AND(入力シート❷!$B21="アグレッシブコース",OR(入力シート❷!$C21="B推薦(併願)",入力シート❷!$C21="併願優遇")),1,0)</f>
        <v>0</v>
      </c>
      <c r="H21" s="44">
        <f>IF(AND(入力シート❷!$B21="アグレッシブコース",入力シート❷!$C21="C推薦(第一志望)"),1,0)</f>
        <v>0</v>
      </c>
      <c r="I21" s="44">
        <f>IF(入力シート❷!V21=■■■!I$2,3,0)</f>
        <v>0</v>
      </c>
      <c r="J21" s="44">
        <f>IF(入力シート❷!W21=■■■!J$2,2,0)</f>
        <v>0</v>
      </c>
      <c r="K21" s="44">
        <f>IF(入力シート❷!X21=■■■!K$2,2,0)</f>
        <v>0</v>
      </c>
      <c r="L21" s="44">
        <f>IF(入力シート❷!Y21=■■■!L$2,2,0)</f>
        <v>0</v>
      </c>
      <c r="M21" s="44">
        <f>IF(入力シート❷!Z21=■■■!M$2,1,0)</f>
        <v>0</v>
      </c>
      <c r="N21" s="44">
        <f>IF(入力シート❷!AA21=■■■!N$2,1,0)</f>
        <v>0</v>
      </c>
      <c r="O21" s="44">
        <f>IF(入力シート❷!AB21=■■■!O$2,1,0)</f>
        <v>0</v>
      </c>
      <c r="P21" s="44">
        <f>IF(入力シート❷!AC21=■■■!P$2,1,0)</f>
        <v>0</v>
      </c>
      <c r="Q21" s="44">
        <f>IF(入力シート❷!AD21=■■■!Q$2,1,0)</f>
        <v>0</v>
      </c>
      <c r="R21" s="44">
        <f>IF(入力シート❷!AE21=■■■!R$2,1,0)</f>
        <v>0</v>
      </c>
      <c r="S21" s="44">
        <f>IF(入力シート❷!AF21=■■■!S$2,1,0)</f>
        <v>0</v>
      </c>
      <c r="T21" s="44">
        <f t="shared" si="3"/>
        <v>0</v>
      </c>
      <c r="U21" s="44">
        <f t="shared" si="4"/>
        <v>0</v>
      </c>
      <c r="V21" s="44">
        <f t="shared" si="5"/>
        <v>0</v>
      </c>
      <c r="W21" s="44">
        <f t="shared" si="6"/>
        <v>0</v>
      </c>
      <c r="X21" s="44">
        <f t="shared" si="7"/>
        <v>0</v>
      </c>
      <c r="Y21" s="44">
        <f t="shared" si="8"/>
        <v>0</v>
      </c>
      <c r="Z21" s="44">
        <f>SUM(入力シート❷!J21:M21,入力シート❷!R21)</f>
        <v>0</v>
      </c>
      <c r="AA21" s="44">
        <f>MIN(入力シート❷!J21:R21)</f>
        <v>0</v>
      </c>
      <c r="AB21" s="44">
        <f t="shared" si="9"/>
        <v>0</v>
      </c>
      <c r="AC21" s="44">
        <f t="shared" si="10"/>
        <v>0</v>
      </c>
      <c r="AD21" s="44">
        <f t="shared" si="11"/>
        <v>0</v>
      </c>
      <c r="AE21" s="44">
        <f t="shared" si="12"/>
        <v>0</v>
      </c>
      <c r="AF21" s="44">
        <f t="shared" si="13"/>
        <v>0</v>
      </c>
      <c r="AG21" s="44">
        <f t="shared" si="14"/>
        <v>0</v>
      </c>
      <c r="AH21" s="44">
        <f t="shared" si="15"/>
        <v>0</v>
      </c>
      <c r="AI21" s="44">
        <f t="shared" si="16"/>
        <v>0</v>
      </c>
      <c r="AJ21" s="44">
        <f>入力シート❷!S21</f>
        <v>0</v>
      </c>
      <c r="AK21" s="44">
        <f>入力シート❷!T21</f>
        <v>0</v>
      </c>
      <c r="AL21" s="44">
        <f>入力シート❷!U21</f>
        <v>0</v>
      </c>
      <c r="AM21" s="44">
        <f t="shared" si="17"/>
        <v>1</v>
      </c>
      <c r="AN21" s="44">
        <f t="shared" si="18"/>
        <v>0</v>
      </c>
      <c r="AO21" s="44">
        <f t="shared" si="19"/>
        <v>0</v>
      </c>
      <c r="AP21" s="44">
        <f t="shared" si="20"/>
        <v>0</v>
      </c>
      <c r="AQ21" s="44">
        <f t="shared" si="21"/>
        <v>0</v>
      </c>
      <c r="AR21" s="44">
        <f t="shared" si="22"/>
        <v>0</v>
      </c>
      <c r="AS21" s="44">
        <f t="shared" si="23"/>
        <v>0</v>
      </c>
      <c r="AT21" s="44"/>
      <c r="AU21" s="44">
        <f t="shared" si="24"/>
        <v>0</v>
      </c>
      <c r="AV21" s="44">
        <f t="shared" si="25"/>
        <v>0</v>
      </c>
      <c r="AW21" s="44">
        <f t="shared" si="26"/>
        <v>0</v>
      </c>
      <c r="AX21" s="44">
        <f t="shared" si="27"/>
        <v>0</v>
      </c>
      <c r="AY21" s="44">
        <f t="shared" si="28"/>
        <v>0</v>
      </c>
      <c r="AZ21" s="44">
        <f t="shared" si="29"/>
        <v>0</v>
      </c>
      <c r="BA21" s="44">
        <f t="shared" si="30"/>
        <v>0</v>
      </c>
      <c r="BB21" s="44">
        <f t="shared" si="31"/>
        <v>0</v>
      </c>
      <c r="BC21" s="44">
        <f t="shared" si="32"/>
        <v>0</v>
      </c>
      <c r="BD21" s="44">
        <f t="shared" si="33"/>
        <v>0</v>
      </c>
      <c r="BE21" s="44">
        <f t="shared" si="34"/>
        <v>0</v>
      </c>
      <c r="BF21" s="44">
        <f t="shared" si="35"/>
        <v>0</v>
      </c>
      <c r="BG21" s="44">
        <f t="shared" si="36"/>
        <v>0</v>
      </c>
      <c r="BH21" s="44">
        <f t="shared" si="37"/>
        <v>0</v>
      </c>
      <c r="BI21" s="44">
        <f t="shared" si="38"/>
        <v>0</v>
      </c>
      <c r="BJ21" s="44">
        <f t="shared" si="39"/>
        <v>0</v>
      </c>
      <c r="BK21" s="44">
        <f t="shared" si="40"/>
        <v>0</v>
      </c>
      <c r="BL21" s="44">
        <f t="shared" si="41"/>
        <v>0</v>
      </c>
      <c r="BM21" s="44">
        <f t="shared" si="42"/>
        <v>0</v>
      </c>
      <c r="BN21" s="48" t="str">
        <f t="shared" si="43"/>
        <v/>
      </c>
      <c r="BO21" s="44">
        <f>IF(COUNTBLANK(入力シート❷!E21:U21)=0,1,0)</f>
        <v>0</v>
      </c>
    </row>
    <row r="22" spans="1:67">
      <c r="A22" s="44">
        <v>20</v>
      </c>
      <c r="B22" s="44">
        <f>IF(AND(入力シート❷!$B22="ハイパーコース",入力シート❷!C22="A推薦(単願)"),1,0)</f>
        <v>0</v>
      </c>
      <c r="C22" s="44">
        <f>IF(AND(入力シート❷!$B22="アドバンストコース",入力シート❷!$C22="A推薦(単願)"),1,0)</f>
        <v>0</v>
      </c>
      <c r="D22" s="44">
        <f>IF(AND(入力シート❷!$B22="アグレッシブコース",入力シート❷!$C22="A推薦(単願)"),1,0)</f>
        <v>0</v>
      </c>
      <c r="E22" s="44">
        <f>IF(AND(入力シート❷!$B22="ハイパーコース",OR(入力シート❷!$C22="B推薦(併願)",入力シート❷!$C22="併願優遇")),1,0)</f>
        <v>0</v>
      </c>
      <c r="F22" s="44">
        <f>IF(AND(入力シート❷!$B22="アドバンストコース",OR(入力シート❷!$C22="B推薦(併願)",入力シート❷!$C22="併願優遇")),1,0)</f>
        <v>0</v>
      </c>
      <c r="G22" s="44">
        <f>IF(AND(入力シート❷!$B22="アグレッシブコース",OR(入力シート❷!$C22="B推薦(併願)",入力シート❷!$C22="併願優遇")),1,0)</f>
        <v>0</v>
      </c>
      <c r="H22" s="44">
        <f>IF(AND(入力シート❷!$B22="アグレッシブコース",入力シート❷!$C22="C推薦(第一志望)"),1,0)</f>
        <v>0</v>
      </c>
      <c r="I22" s="44">
        <f>IF(入力シート❷!V22=■■■!I$2,3,0)</f>
        <v>0</v>
      </c>
      <c r="J22" s="44">
        <f>IF(入力シート❷!W22=■■■!J$2,2,0)</f>
        <v>0</v>
      </c>
      <c r="K22" s="44">
        <f>IF(入力シート❷!X22=■■■!K$2,2,0)</f>
        <v>0</v>
      </c>
      <c r="L22" s="44">
        <f>IF(入力シート❷!Y22=■■■!L$2,2,0)</f>
        <v>0</v>
      </c>
      <c r="M22" s="44">
        <f>IF(入力シート❷!Z22=■■■!M$2,1,0)</f>
        <v>0</v>
      </c>
      <c r="N22" s="44">
        <f>IF(入力シート❷!AA22=■■■!N$2,1,0)</f>
        <v>0</v>
      </c>
      <c r="O22" s="44">
        <f>IF(入力シート❷!AB22=■■■!O$2,1,0)</f>
        <v>0</v>
      </c>
      <c r="P22" s="44">
        <f>IF(入力シート❷!AC22=■■■!P$2,1,0)</f>
        <v>0</v>
      </c>
      <c r="Q22" s="44">
        <f>IF(入力シート❷!AD22=■■■!Q$2,1,0)</f>
        <v>0</v>
      </c>
      <c r="R22" s="44">
        <f>IF(入力シート❷!AE22=■■■!R$2,1,0)</f>
        <v>0</v>
      </c>
      <c r="S22" s="44">
        <f>IF(入力シート❷!AF22=■■■!S$2,1,0)</f>
        <v>0</v>
      </c>
      <c r="T22" s="44">
        <f t="shared" si="3"/>
        <v>0</v>
      </c>
      <c r="U22" s="44">
        <f t="shared" si="4"/>
        <v>0</v>
      </c>
      <c r="V22" s="44">
        <f t="shared" si="5"/>
        <v>0</v>
      </c>
      <c r="W22" s="44">
        <f t="shared" si="6"/>
        <v>0</v>
      </c>
      <c r="X22" s="44">
        <f t="shared" si="7"/>
        <v>0</v>
      </c>
      <c r="Y22" s="44">
        <f t="shared" si="8"/>
        <v>0</v>
      </c>
      <c r="Z22" s="44">
        <f>SUM(入力シート❷!J22:M22,入力シート❷!R22)</f>
        <v>0</v>
      </c>
      <c r="AA22" s="44">
        <f>MIN(入力シート❷!J22:R22)</f>
        <v>0</v>
      </c>
      <c r="AB22" s="44">
        <f t="shared" si="9"/>
        <v>0</v>
      </c>
      <c r="AC22" s="44">
        <f t="shared" si="10"/>
        <v>0</v>
      </c>
      <c r="AD22" s="44">
        <f t="shared" si="11"/>
        <v>0</v>
      </c>
      <c r="AE22" s="44">
        <f t="shared" si="12"/>
        <v>0</v>
      </c>
      <c r="AF22" s="44">
        <f t="shared" si="13"/>
        <v>0</v>
      </c>
      <c r="AG22" s="44">
        <f t="shared" si="14"/>
        <v>0</v>
      </c>
      <c r="AH22" s="44">
        <f t="shared" si="15"/>
        <v>0</v>
      </c>
      <c r="AI22" s="44">
        <f t="shared" si="16"/>
        <v>0</v>
      </c>
      <c r="AJ22" s="44">
        <f>入力シート❷!S22</f>
        <v>0</v>
      </c>
      <c r="AK22" s="44">
        <f>入力シート❷!T22</f>
        <v>0</v>
      </c>
      <c r="AL22" s="44">
        <f>入力シート❷!U22</f>
        <v>0</v>
      </c>
      <c r="AM22" s="44">
        <f t="shared" si="17"/>
        <v>1</v>
      </c>
      <c r="AN22" s="44">
        <f t="shared" si="18"/>
        <v>0</v>
      </c>
      <c r="AO22" s="44">
        <f t="shared" si="19"/>
        <v>0</v>
      </c>
      <c r="AP22" s="44">
        <f t="shared" si="20"/>
        <v>0</v>
      </c>
      <c r="AQ22" s="44">
        <f t="shared" si="21"/>
        <v>0</v>
      </c>
      <c r="AR22" s="44">
        <f t="shared" si="22"/>
        <v>0</v>
      </c>
      <c r="AS22" s="44">
        <f t="shared" si="23"/>
        <v>0</v>
      </c>
      <c r="AT22" s="44"/>
      <c r="AU22" s="44">
        <f t="shared" si="24"/>
        <v>0</v>
      </c>
      <c r="AV22" s="44">
        <f t="shared" si="25"/>
        <v>0</v>
      </c>
      <c r="AW22" s="44">
        <f t="shared" si="26"/>
        <v>0</v>
      </c>
      <c r="AX22" s="44">
        <f t="shared" si="27"/>
        <v>0</v>
      </c>
      <c r="AY22" s="44">
        <f t="shared" si="28"/>
        <v>0</v>
      </c>
      <c r="AZ22" s="44">
        <f t="shared" si="29"/>
        <v>0</v>
      </c>
      <c r="BA22" s="44">
        <f t="shared" si="30"/>
        <v>0</v>
      </c>
      <c r="BB22" s="44">
        <f t="shared" si="31"/>
        <v>0</v>
      </c>
      <c r="BC22" s="44">
        <f t="shared" si="32"/>
        <v>0</v>
      </c>
      <c r="BD22" s="44">
        <f t="shared" si="33"/>
        <v>0</v>
      </c>
      <c r="BE22" s="44">
        <f t="shared" si="34"/>
        <v>0</v>
      </c>
      <c r="BF22" s="44">
        <f t="shared" si="35"/>
        <v>0</v>
      </c>
      <c r="BG22" s="44">
        <f t="shared" si="36"/>
        <v>0</v>
      </c>
      <c r="BH22" s="44">
        <f t="shared" si="37"/>
        <v>0</v>
      </c>
      <c r="BI22" s="44">
        <f t="shared" si="38"/>
        <v>0</v>
      </c>
      <c r="BJ22" s="44">
        <f t="shared" si="39"/>
        <v>0</v>
      </c>
      <c r="BK22" s="44">
        <f t="shared" si="40"/>
        <v>0</v>
      </c>
      <c r="BL22" s="44">
        <f t="shared" si="41"/>
        <v>0</v>
      </c>
      <c r="BM22" s="44">
        <f t="shared" si="42"/>
        <v>0</v>
      </c>
      <c r="BN22" s="48" t="str">
        <f t="shared" si="43"/>
        <v/>
      </c>
      <c r="BO22" s="44">
        <f>IF(COUNTBLANK(入力シート❷!E22:U22)=0,1,0)</f>
        <v>0</v>
      </c>
    </row>
    <row r="23" spans="1:67">
      <c r="A23" s="44">
        <v>21</v>
      </c>
      <c r="B23" s="44">
        <f>IF(AND(入力シート❷!$B23="ハイパーコース",入力シート❷!C23="A推薦(単願)"),1,0)</f>
        <v>0</v>
      </c>
      <c r="C23" s="44">
        <f>IF(AND(入力シート❷!$B23="アドバンストコース",入力シート❷!$C23="A推薦(単願)"),1,0)</f>
        <v>0</v>
      </c>
      <c r="D23" s="44">
        <f>IF(AND(入力シート❷!$B23="アグレッシブコース",入力シート❷!$C23="A推薦(単願)"),1,0)</f>
        <v>0</v>
      </c>
      <c r="E23" s="44">
        <f>IF(AND(入力シート❷!$B23="ハイパーコース",OR(入力シート❷!$C23="B推薦(併願)",入力シート❷!$C23="併願優遇")),1,0)</f>
        <v>0</v>
      </c>
      <c r="F23" s="44">
        <f>IF(AND(入力シート❷!$B23="アドバンストコース",OR(入力シート❷!$C23="B推薦(併願)",入力シート❷!$C23="併願優遇")),1,0)</f>
        <v>0</v>
      </c>
      <c r="G23" s="44">
        <f>IF(AND(入力シート❷!$B23="アグレッシブコース",OR(入力シート❷!$C23="B推薦(併願)",入力シート❷!$C23="併願優遇")),1,0)</f>
        <v>0</v>
      </c>
      <c r="H23" s="44">
        <f>IF(AND(入力シート❷!$B23="アグレッシブコース",入力シート❷!$C23="C推薦(第一志望)"),1,0)</f>
        <v>0</v>
      </c>
      <c r="I23" s="44">
        <f>IF(入力シート❷!V23=■■■!I$2,3,0)</f>
        <v>0</v>
      </c>
      <c r="J23" s="44">
        <f>IF(入力シート❷!W23=■■■!J$2,2,0)</f>
        <v>0</v>
      </c>
      <c r="K23" s="44">
        <f>IF(入力シート❷!X23=■■■!K$2,2,0)</f>
        <v>0</v>
      </c>
      <c r="L23" s="44">
        <f>IF(入力シート❷!Y23=■■■!L$2,2,0)</f>
        <v>0</v>
      </c>
      <c r="M23" s="44">
        <f>IF(入力シート❷!Z23=■■■!M$2,1,0)</f>
        <v>0</v>
      </c>
      <c r="N23" s="44">
        <f>IF(入力シート❷!AA23=■■■!N$2,1,0)</f>
        <v>0</v>
      </c>
      <c r="O23" s="44">
        <f>IF(入力シート❷!AB23=■■■!O$2,1,0)</f>
        <v>0</v>
      </c>
      <c r="P23" s="44">
        <f>IF(入力シート❷!AC23=■■■!P$2,1,0)</f>
        <v>0</v>
      </c>
      <c r="Q23" s="44">
        <f>IF(入力シート❷!AD23=■■■!Q$2,1,0)</f>
        <v>0</v>
      </c>
      <c r="R23" s="44">
        <f>IF(入力シート❷!AE23=■■■!R$2,1,0)</f>
        <v>0</v>
      </c>
      <c r="S23" s="44">
        <f>IF(入力シート❷!AF23=■■■!S$2,1,0)</f>
        <v>0</v>
      </c>
      <c r="T23" s="44">
        <f t="shared" si="3"/>
        <v>0</v>
      </c>
      <c r="U23" s="44">
        <f t="shared" si="4"/>
        <v>0</v>
      </c>
      <c r="V23" s="44">
        <f t="shared" si="5"/>
        <v>0</v>
      </c>
      <c r="W23" s="44">
        <f t="shared" si="6"/>
        <v>0</v>
      </c>
      <c r="X23" s="44">
        <f t="shared" si="7"/>
        <v>0</v>
      </c>
      <c r="Y23" s="44">
        <f t="shared" si="8"/>
        <v>0</v>
      </c>
      <c r="Z23" s="44">
        <f>SUM(入力シート❷!J23:M23,入力シート❷!R23)</f>
        <v>0</v>
      </c>
      <c r="AA23" s="44">
        <f>MIN(入力シート❷!J23:R23)</f>
        <v>0</v>
      </c>
      <c r="AB23" s="44">
        <f t="shared" si="9"/>
        <v>0</v>
      </c>
      <c r="AC23" s="44">
        <f t="shared" si="10"/>
        <v>0</v>
      </c>
      <c r="AD23" s="44">
        <f t="shared" si="11"/>
        <v>0</v>
      </c>
      <c r="AE23" s="44">
        <f t="shared" si="12"/>
        <v>0</v>
      </c>
      <c r="AF23" s="44">
        <f t="shared" si="13"/>
        <v>0</v>
      </c>
      <c r="AG23" s="44">
        <f t="shared" si="14"/>
        <v>0</v>
      </c>
      <c r="AH23" s="44">
        <f t="shared" si="15"/>
        <v>0</v>
      </c>
      <c r="AI23" s="44">
        <f t="shared" si="16"/>
        <v>0</v>
      </c>
      <c r="AJ23" s="44">
        <f>入力シート❷!S23</f>
        <v>0</v>
      </c>
      <c r="AK23" s="44">
        <f>入力シート❷!T23</f>
        <v>0</v>
      </c>
      <c r="AL23" s="44">
        <f>入力シート❷!U23</f>
        <v>0</v>
      </c>
      <c r="AM23" s="44">
        <f t="shared" si="17"/>
        <v>1</v>
      </c>
      <c r="AN23" s="44">
        <f t="shared" si="18"/>
        <v>0</v>
      </c>
      <c r="AO23" s="44">
        <f t="shared" si="19"/>
        <v>0</v>
      </c>
      <c r="AP23" s="44">
        <f t="shared" si="20"/>
        <v>0</v>
      </c>
      <c r="AQ23" s="44">
        <f t="shared" si="21"/>
        <v>0</v>
      </c>
      <c r="AR23" s="44">
        <f t="shared" si="22"/>
        <v>0</v>
      </c>
      <c r="AS23" s="44">
        <f t="shared" si="23"/>
        <v>0</v>
      </c>
      <c r="AT23" s="44"/>
      <c r="AU23" s="44">
        <f t="shared" si="24"/>
        <v>0</v>
      </c>
      <c r="AV23" s="44">
        <f t="shared" si="25"/>
        <v>0</v>
      </c>
      <c r="AW23" s="44">
        <f t="shared" si="26"/>
        <v>0</v>
      </c>
      <c r="AX23" s="44">
        <f t="shared" si="27"/>
        <v>0</v>
      </c>
      <c r="AY23" s="44">
        <f t="shared" si="28"/>
        <v>0</v>
      </c>
      <c r="AZ23" s="44">
        <f t="shared" si="29"/>
        <v>0</v>
      </c>
      <c r="BA23" s="44">
        <f t="shared" si="30"/>
        <v>0</v>
      </c>
      <c r="BB23" s="44">
        <f t="shared" si="31"/>
        <v>0</v>
      </c>
      <c r="BC23" s="44">
        <f t="shared" si="32"/>
        <v>0</v>
      </c>
      <c r="BD23" s="44">
        <f t="shared" si="33"/>
        <v>0</v>
      </c>
      <c r="BE23" s="44">
        <f t="shared" si="34"/>
        <v>0</v>
      </c>
      <c r="BF23" s="44">
        <f t="shared" si="35"/>
        <v>0</v>
      </c>
      <c r="BG23" s="44">
        <f t="shared" si="36"/>
        <v>0</v>
      </c>
      <c r="BH23" s="44">
        <f t="shared" si="37"/>
        <v>0</v>
      </c>
      <c r="BI23" s="44">
        <f t="shared" si="38"/>
        <v>0</v>
      </c>
      <c r="BJ23" s="44">
        <f t="shared" si="39"/>
        <v>0</v>
      </c>
      <c r="BK23" s="44">
        <f t="shared" si="40"/>
        <v>0</v>
      </c>
      <c r="BL23" s="44">
        <f t="shared" si="41"/>
        <v>0</v>
      </c>
      <c r="BM23" s="44">
        <f t="shared" si="42"/>
        <v>0</v>
      </c>
      <c r="BN23" s="48" t="str">
        <f t="shared" si="43"/>
        <v/>
      </c>
      <c r="BO23" s="44">
        <f>IF(COUNTBLANK(入力シート❷!E23:U23)=0,1,0)</f>
        <v>0</v>
      </c>
    </row>
    <row r="24" spans="1:67">
      <c r="A24" s="44">
        <v>22</v>
      </c>
      <c r="B24" s="44">
        <f>IF(AND(入力シート❷!$B24="ハイパーコース",入力シート❷!C24="A推薦(単願)"),1,0)</f>
        <v>0</v>
      </c>
      <c r="C24" s="44">
        <f>IF(AND(入力シート❷!$B24="アドバンストコース",入力シート❷!$C24="A推薦(単願)"),1,0)</f>
        <v>0</v>
      </c>
      <c r="D24" s="44">
        <f>IF(AND(入力シート❷!$B24="アグレッシブコース",入力シート❷!$C24="A推薦(単願)"),1,0)</f>
        <v>0</v>
      </c>
      <c r="E24" s="44">
        <f>IF(AND(入力シート❷!$B24="ハイパーコース",OR(入力シート❷!$C24="B推薦(併願)",入力シート❷!$C24="併願優遇")),1,0)</f>
        <v>0</v>
      </c>
      <c r="F24" s="44">
        <f>IF(AND(入力シート❷!$B24="アドバンストコース",OR(入力シート❷!$C24="B推薦(併願)",入力シート❷!$C24="併願優遇")),1,0)</f>
        <v>0</v>
      </c>
      <c r="G24" s="44">
        <f>IF(AND(入力シート❷!$B24="アグレッシブコース",OR(入力シート❷!$C24="B推薦(併願)",入力シート❷!$C24="併願優遇")),1,0)</f>
        <v>0</v>
      </c>
      <c r="H24" s="44">
        <f>IF(AND(入力シート❷!$B24="アグレッシブコース",入力シート❷!$C24="C推薦(第一志望)"),1,0)</f>
        <v>0</v>
      </c>
      <c r="I24" s="44">
        <f>IF(入力シート❷!V24=■■■!I$2,3,0)</f>
        <v>0</v>
      </c>
      <c r="J24" s="44">
        <f>IF(入力シート❷!W24=■■■!J$2,2,0)</f>
        <v>0</v>
      </c>
      <c r="K24" s="44">
        <f>IF(入力シート❷!X24=■■■!K$2,2,0)</f>
        <v>0</v>
      </c>
      <c r="L24" s="44">
        <f>IF(入力シート❷!Y24=■■■!L$2,2,0)</f>
        <v>0</v>
      </c>
      <c r="M24" s="44">
        <f>IF(入力シート❷!Z24=■■■!M$2,1,0)</f>
        <v>0</v>
      </c>
      <c r="N24" s="44">
        <f>IF(入力シート❷!AA24=■■■!N$2,1,0)</f>
        <v>0</v>
      </c>
      <c r="O24" s="44">
        <f>IF(入力シート❷!AB24=■■■!O$2,1,0)</f>
        <v>0</v>
      </c>
      <c r="P24" s="44">
        <f>IF(入力シート❷!AC24=■■■!P$2,1,0)</f>
        <v>0</v>
      </c>
      <c r="Q24" s="44">
        <f>IF(入力シート❷!AD24=■■■!Q$2,1,0)</f>
        <v>0</v>
      </c>
      <c r="R24" s="44">
        <f>IF(入力シート❷!AE24=■■■!R$2,1,0)</f>
        <v>0</v>
      </c>
      <c r="S24" s="44">
        <f>IF(入力シート❷!AF24=■■■!S$2,1,0)</f>
        <v>0</v>
      </c>
      <c r="T24" s="44">
        <f t="shared" si="3"/>
        <v>0</v>
      </c>
      <c r="U24" s="44">
        <f t="shared" si="4"/>
        <v>0</v>
      </c>
      <c r="V24" s="44">
        <f t="shared" si="5"/>
        <v>0</v>
      </c>
      <c r="W24" s="44">
        <f t="shared" si="6"/>
        <v>0</v>
      </c>
      <c r="X24" s="44">
        <f t="shared" si="7"/>
        <v>0</v>
      </c>
      <c r="Y24" s="44">
        <f t="shared" si="8"/>
        <v>0</v>
      </c>
      <c r="Z24" s="44">
        <f>SUM(入力シート❷!J24:M24,入力シート❷!R24)</f>
        <v>0</v>
      </c>
      <c r="AA24" s="44">
        <f>MIN(入力シート❷!J24:R24)</f>
        <v>0</v>
      </c>
      <c r="AB24" s="44">
        <f t="shared" si="9"/>
        <v>0</v>
      </c>
      <c r="AC24" s="44">
        <f t="shared" si="10"/>
        <v>0</v>
      </c>
      <c r="AD24" s="44">
        <f t="shared" si="11"/>
        <v>0</v>
      </c>
      <c r="AE24" s="44">
        <f t="shared" si="12"/>
        <v>0</v>
      </c>
      <c r="AF24" s="44">
        <f t="shared" si="13"/>
        <v>0</v>
      </c>
      <c r="AG24" s="44">
        <f t="shared" si="14"/>
        <v>0</v>
      </c>
      <c r="AH24" s="44">
        <f t="shared" si="15"/>
        <v>0</v>
      </c>
      <c r="AI24" s="44">
        <f t="shared" si="16"/>
        <v>0</v>
      </c>
      <c r="AJ24" s="44">
        <f>入力シート❷!S24</f>
        <v>0</v>
      </c>
      <c r="AK24" s="44">
        <f>入力シート❷!T24</f>
        <v>0</v>
      </c>
      <c r="AL24" s="44">
        <f>入力シート❷!U24</f>
        <v>0</v>
      </c>
      <c r="AM24" s="44">
        <f t="shared" si="17"/>
        <v>1</v>
      </c>
      <c r="AN24" s="44">
        <f t="shared" si="18"/>
        <v>0</v>
      </c>
      <c r="AO24" s="44">
        <f t="shared" si="19"/>
        <v>0</v>
      </c>
      <c r="AP24" s="44">
        <f t="shared" si="20"/>
        <v>0</v>
      </c>
      <c r="AQ24" s="44">
        <f t="shared" si="21"/>
        <v>0</v>
      </c>
      <c r="AR24" s="44">
        <f t="shared" si="22"/>
        <v>0</v>
      </c>
      <c r="AS24" s="44">
        <f t="shared" si="23"/>
        <v>0</v>
      </c>
      <c r="AT24" s="44"/>
      <c r="AU24" s="44">
        <f t="shared" si="24"/>
        <v>0</v>
      </c>
      <c r="AV24" s="44">
        <f t="shared" si="25"/>
        <v>0</v>
      </c>
      <c r="AW24" s="44">
        <f t="shared" si="26"/>
        <v>0</v>
      </c>
      <c r="AX24" s="44">
        <f t="shared" si="27"/>
        <v>0</v>
      </c>
      <c r="AY24" s="44">
        <f t="shared" si="28"/>
        <v>0</v>
      </c>
      <c r="AZ24" s="44">
        <f t="shared" si="29"/>
        <v>0</v>
      </c>
      <c r="BA24" s="44">
        <f t="shared" si="30"/>
        <v>0</v>
      </c>
      <c r="BB24" s="44">
        <f t="shared" si="31"/>
        <v>0</v>
      </c>
      <c r="BC24" s="44">
        <f t="shared" si="32"/>
        <v>0</v>
      </c>
      <c r="BD24" s="44">
        <f t="shared" si="33"/>
        <v>0</v>
      </c>
      <c r="BE24" s="44">
        <f t="shared" si="34"/>
        <v>0</v>
      </c>
      <c r="BF24" s="44">
        <f t="shared" si="35"/>
        <v>0</v>
      </c>
      <c r="BG24" s="44">
        <f t="shared" si="36"/>
        <v>0</v>
      </c>
      <c r="BH24" s="44">
        <f t="shared" si="37"/>
        <v>0</v>
      </c>
      <c r="BI24" s="44">
        <f t="shared" si="38"/>
        <v>0</v>
      </c>
      <c r="BJ24" s="44">
        <f t="shared" si="39"/>
        <v>0</v>
      </c>
      <c r="BK24" s="44">
        <f t="shared" si="40"/>
        <v>0</v>
      </c>
      <c r="BL24" s="44">
        <f t="shared" si="41"/>
        <v>0</v>
      </c>
      <c r="BM24" s="44">
        <f t="shared" si="42"/>
        <v>0</v>
      </c>
      <c r="BN24" s="48" t="str">
        <f t="shared" si="43"/>
        <v/>
      </c>
      <c r="BO24" s="44">
        <f>IF(COUNTBLANK(入力シート❷!E24:U24)=0,1,0)</f>
        <v>0</v>
      </c>
    </row>
    <row r="25" spans="1:67">
      <c r="A25" s="44">
        <v>23</v>
      </c>
      <c r="B25" s="44">
        <f>IF(AND(入力シート❷!$B25="ハイパーコース",入力シート❷!C25="A推薦(単願)"),1,0)</f>
        <v>0</v>
      </c>
      <c r="C25" s="44">
        <f>IF(AND(入力シート❷!$B25="アドバンストコース",入力シート❷!$C25="A推薦(単願)"),1,0)</f>
        <v>0</v>
      </c>
      <c r="D25" s="44">
        <f>IF(AND(入力シート❷!$B25="アグレッシブコース",入力シート❷!$C25="A推薦(単願)"),1,0)</f>
        <v>0</v>
      </c>
      <c r="E25" s="44">
        <f>IF(AND(入力シート❷!$B25="ハイパーコース",OR(入力シート❷!$C25="B推薦(併願)",入力シート❷!$C25="併願優遇")),1,0)</f>
        <v>0</v>
      </c>
      <c r="F25" s="44">
        <f>IF(AND(入力シート❷!$B25="アドバンストコース",OR(入力シート❷!$C25="B推薦(併願)",入力シート❷!$C25="併願優遇")),1,0)</f>
        <v>0</v>
      </c>
      <c r="G25" s="44">
        <f>IF(AND(入力シート❷!$B25="アグレッシブコース",OR(入力シート❷!$C25="B推薦(併願)",入力シート❷!$C25="併願優遇")),1,0)</f>
        <v>0</v>
      </c>
      <c r="H25" s="44">
        <f>IF(AND(入力シート❷!$B25="アグレッシブコース",入力シート❷!$C25="C推薦(第一志望)"),1,0)</f>
        <v>0</v>
      </c>
      <c r="I25" s="44">
        <f>IF(入力シート❷!V25=■■■!I$2,3,0)</f>
        <v>0</v>
      </c>
      <c r="J25" s="44">
        <f>IF(入力シート❷!W25=■■■!J$2,2,0)</f>
        <v>0</v>
      </c>
      <c r="K25" s="44">
        <f>IF(入力シート❷!X25=■■■!K$2,2,0)</f>
        <v>0</v>
      </c>
      <c r="L25" s="44">
        <f>IF(入力シート❷!Y25=■■■!L$2,2,0)</f>
        <v>0</v>
      </c>
      <c r="M25" s="44">
        <f>IF(入力シート❷!Z25=■■■!M$2,1,0)</f>
        <v>0</v>
      </c>
      <c r="N25" s="44">
        <f>IF(入力シート❷!AA25=■■■!N$2,1,0)</f>
        <v>0</v>
      </c>
      <c r="O25" s="44">
        <f>IF(入力シート❷!AB25=■■■!O$2,1,0)</f>
        <v>0</v>
      </c>
      <c r="P25" s="44">
        <f>IF(入力シート❷!AC25=■■■!P$2,1,0)</f>
        <v>0</v>
      </c>
      <c r="Q25" s="44">
        <f>IF(入力シート❷!AD25=■■■!Q$2,1,0)</f>
        <v>0</v>
      </c>
      <c r="R25" s="44">
        <f>IF(入力シート❷!AE25=■■■!R$2,1,0)</f>
        <v>0</v>
      </c>
      <c r="S25" s="44">
        <f>IF(入力シート❷!AF25=■■■!S$2,1,0)</f>
        <v>0</v>
      </c>
      <c r="T25" s="44">
        <f t="shared" si="3"/>
        <v>0</v>
      </c>
      <c r="U25" s="44">
        <f t="shared" si="4"/>
        <v>0</v>
      </c>
      <c r="V25" s="44">
        <f t="shared" si="5"/>
        <v>0</v>
      </c>
      <c r="W25" s="44">
        <f t="shared" si="6"/>
        <v>0</v>
      </c>
      <c r="X25" s="44">
        <f t="shared" si="7"/>
        <v>0</v>
      </c>
      <c r="Y25" s="44">
        <f t="shared" si="8"/>
        <v>0</v>
      </c>
      <c r="Z25" s="44">
        <f>SUM(入力シート❷!J25:M25,入力シート❷!R25)</f>
        <v>0</v>
      </c>
      <c r="AA25" s="44">
        <f>MIN(入力シート❷!J25:R25)</f>
        <v>0</v>
      </c>
      <c r="AB25" s="44">
        <f t="shared" si="9"/>
        <v>0</v>
      </c>
      <c r="AC25" s="44">
        <f t="shared" si="10"/>
        <v>0</v>
      </c>
      <c r="AD25" s="44">
        <f t="shared" si="11"/>
        <v>0</v>
      </c>
      <c r="AE25" s="44">
        <f t="shared" si="12"/>
        <v>0</v>
      </c>
      <c r="AF25" s="44">
        <f t="shared" si="13"/>
        <v>0</v>
      </c>
      <c r="AG25" s="44">
        <f t="shared" si="14"/>
        <v>0</v>
      </c>
      <c r="AH25" s="44">
        <f t="shared" si="15"/>
        <v>0</v>
      </c>
      <c r="AI25" s="44">
        <f t="shared" si="16"/>
        <v>0</v>
      </c>
      <c r="AJ25" s="44">
        <f>入力シート❷!S25</f>
        <v>0</v>
      </c>
      <c r="AK25" s="44">
        <f>入力シート❷!T25</f>
        <v>0</v>
      </c>
      <c r="AL25" s="44">
        <f>入力シート❷!U25</f>
        <v>0</v>
      </c>
      <c r="AM25" s="44">
        <f t="shared" si="17"/>
        <v>1</v>
      </c>
      <c r="AN25" s="44">
        <f t="shared" si="18"/>
        <v>0</v>
      </c>
      <c r="AO25" s="44">
        <f t="shared" si="19"/>
        <v>0</v>
      </c>
      <c r="AP25" s="44">
        <f t="shared" si="20"/>
        <v>0</v>
      </c>
      <c r="AQ25" s="44">
        <f t="shared" si="21"/>
        <v>0</v>
      </c>
      <c r="AR25" s="44">
        <f t="shared" si="22"/>
        <v>0</v>
      </c>
      <c r="AS25" s="44">
        <f t="shared" si="23"/>
        <v>0</v>
      </c>
      <c r="AT25" s="44"/>
      <c r="AU25" s="44">
        <f t="shared" si="24"/>
        <v>0</v>
      </c>
      <c r="AV25" s="44">
        <f t="shared" si="25"/>
        <v>0</v>
      </c>
      <c r="AW25" s="44">
        <f t="shared" si="26"/>
        <v>0</v>
      </c>
      <c r="AX25" s="44">
        <f t="shared" si="27"/>
        <v>0</v>
      </c>
      <c r="AY25" s="44">
        <f t="shared" si="28"/>
        <v>0</v>
      </c>
      <c r="AZ25" s="44">
        <f t="shared" si="29"/>
        <v>0</v>
      </c>
      <c r="BA25" s="44">
        <f t="shared" si="30"/>
        <v>0</v>
      </c>
      <c r="BB25" s="44">
        <f t="shared" si="31"/>
        <v>0</v>
      </c>
      <c r="BC25" s="44">
        <f t="shared" si="32"/>
        <v>0</v>
      </c>
      <c r="BD25" s="44">
        <f t="shared" si="33"/>
        <v>0</v>
      </c>
      <c r="BE25" s="44">
        <f t="shared" si="34"/>
        <v>0</v>
      </c>
      <c r="BF25" s="44">
        <f t="shared" si="35"/>
        <v>0</v>
      </c>
      <c r="BG25" s="44">
        <f t="shared" si="36"/>
        <v>0</v>
      </c>
      <c r="BH25" s="44">
        <f t="shared" si="37"/>
        <v>0</v>
      </c>
      <c r="BI25" s="44">
        <f t="shared" si="38"/>
        <v>0</v>
      </c>
      <c r="BJ25" s="44">
        <f t="shared" si="39"/>
        <v>0</v>
      </c>
      <c r="BK25" s="44">
        <f t="shared" si="40"/>
        <v>0</v>
      </c>
      <c r="BL25" s="44">
        <f t="shared" si="41"/>
        <v>0</v>
      </c>
      <c r="BM25" s="44">
        <f t="shared" si="42"/>
        <v>0</v>
      </c>
      <c r="BN25" s="48" t="str">
        <f t="shared" si="43"/>
        <v/>
      </c>
      <c r="BO25" s="44">
        <f>IF(COUNTBLANK(入力シート❷!E25:U25)=0,1,0)</f>
        <v>0</v>
      </c>
    </row>
    <row r="26" spans="1:67">
      <c r="A26" s="44">
        <v>24</v>
      </c>
      <c r="B26" s="44">
        <f>IF(AND(入力シート❷!$B26="ハイパーコース",入力シート❷!C26="A推薦(単願)"),1,0)</f>
        <v>0</v>
      </c>
      <c r="C26" s="44">
        <f>IF(AND(入力シート❷!$B26="アドバンストコース",入力シート❷!$C26="A推薦(単願)"),1,0)</f>
        <v>0</v>
      </c>
      <c r="D26" s="44">
        <f>IF(AND(入力シート❷!$B26="アグレッシブコース",入力シート❷!$C26="A推薦(単願)"),1,0)</f>
        <v>0</v>
      </c>
      <c r="E26" s="44">
        <f>IF(AND(入力シート❷!$B26="ハイパーコース",OR(入力シート❷!$C26="B推薦(併願)",入力シート❷!$C26="併願優遇")),1,0)</f>
        <v>0</v>
      </c>
      <c r="F26" s="44">
        <f>IF(AND(入力シート❷!$B26="アドバンストコース",OR(入力シート❷!$C26="B推薦(併願)",入力シート❷!$C26="併願優遇")),1,0)</f>
        <v>0</v>
      </c>
      <c r="G26" s="44">
        <f>IF(AND(入力シート❷!$B26="アグレッシブコース",OR(入力シート❷!$C26="B推薦(併願)",入力シート❷!$C26="併願優遇")),1,0)</f>
        <v>0</v>
      </c>
      <c r="H26" s="44">
        <f>IF(AND(入力シート❷!$B26="アグレッシブコース",入力シート❷!$C26="C推薦(第一志望)"),1,0)</f>
        <v>0</v>
      </c>
      <c r="I26" s="44">
        <f>IF(入力シート❷!V26=■■■!I$2,3,0)</f>
        <v>0</v>
      </c>
      <c r="J26" s="44">
        <f>IF(入力シート❷!W26=■■■!J$2,2,0)</f>
        <v>0</v>
      </c>
      <c r="K26" s="44">
        <f>IF(入力シート❷!X26=■■■!K$2,2,0)</f>
        <v>0</v>
      </c>
      <c r="L26" s="44">
        <f>IF(入力シート❷!Y26=■■■!L$2,2,0)</f>
        <v>0</v>
      </c>
      <c r="M26" s="44">
        <f>IF(入力シート❷!Z26=■■■!M$2,1,0)</f>
        <v>0</v>
      </c>
      <c r="N26" s="44">
        <f>IF(入力シート❷!AA26=■■■!N$2,1,0)</f>
        <v>0</v>
      </c>
      <c r="O26" s="44">
        <f>IF(入力シート❷!AB26=■■■!O$2,1,0)</f>
        <v>0</v>
      </c>
      <c r="P26" s="44">
        <f>IF(入力シート❷!AC26=■■■!P$2,1,0)</f>
        <v>0</v>
      </c>
      <c r="Q26" s="44">
        <f>IF(入力シート❷!AD26=■■■!Q$2,1,0)</f>
        <v>0</v>
      </c>
      <c r="R26" s="44">
        <f>IF(入力シート❷!AE26=■■■!R$2,1,0)</f>
        <v>0</v>
      </c>
      <c r="S26" s="44">
        <f>IF(入力シート❷!AF26=■■■!S$2,1,0)</f>
        <v>0</v>
      </c>
      <c r="T26" s="44">
        <f t="shared" si="3"/>
        <v>0</v>
      </c>
      <c r="U26" s="44">
        <f t="shared" si="4"/>
        <v>0</v>
      </c>
      <c r="V26" s="44">
        <f t="shared" si="5"/>
        <v>0</v>
      </c>
      <c r="W26" s="44">
        <f t="shared" si="6"/>
        <v>0</v>
      </c>
      <c r="X26" s="44">
        <f t="shared" si="7"/>
        <v>0</v>
      </c>
      <c r="Y26" s="44">
        <f t="shared" si="8"/>
        <v>0</v>
      </c>
      <c r="Z26" s="44">
        <f>SUM(入力シート❷!J26:M26,入力シート❷!R26)</f>
        <v>0</v>
      </c>
      <c r="AA26" s="44">
        <f>MIN(入力シート❷!J26:R26)</f>
        <v>0</v>
      </c>
      <c r="AB26" s="44">
        <f t="shared" si="9"/>
        <v>0</v>
      </c>
      <c r="AC26" s="44">
        <f t="shared" si="10"/>
        <v>0</v>
      </c>
      <c r="AD26" s="44">
        <f t="shared" si="11"/>
        <v>0</v>
      </c>
      <c r="AE26" s="44">
        <f t="shared" si="12"/>
        <v>0</v>
      </c>
      <c r="AF26" s="44">
        <f t="shared" si="13"/>
        <v>0</v>
      </c>
      <c r="AG26" s="44">
        <f t="shared" si="14"/>
        <v>0</v>
      </c>
      <c r="AH26" s="44">
        <f t="shared" si="15"/>
        <v>0</v>
      </c>
      <c r="AI26" s="44">
        <f t="shared" si="16"/>
        <v>0</v>
      </c>
      <c r="AJ26" s="44">
        <f>入力シート❷!S26</f>
        <v>0</v>
      </c>
      <c r="AK26" s="44">
        <f>入力シート❷!T26</f>
        <v>0</v>
      </c>
      <c r="AL26" s="44">
        <f>入力シート❷!U26</f>
        <v>0</v>
      </c>
      <c r="AM26" s="44">
        <f t="shared" si="17"/>
        <v>1</v>
      </c>
      <c r="AN26" s="44">
        <f t="shared" si="18"/>
        <v>0</v>
      </c>
      <c r="AO26" s="44">
        <f t="shared" si="19"/>
        <v>0</v>
      </c>
      <c r="AP26" s="44">
        <f t="shared" si="20"/>
        <v>0</v>
      </c>
      <c r="AQ26" s="44">
        <f t="shared" si="21"/>
        <v>0</v>
      </c>
      <c r="AR26" s="44">
        <f t="shared" si="22"/>
        <v>0</v>
      </c>
      <c r="AS26" s="44">
        <f t="shared" si="23"/>
        <v>0</v>
      </c>
      <c r="AT26" s="44"/>
      <c r="AU26" s="44">
        <f t="shared" si="24"/>
        <v>0</v>
      </c>
      <c r="AV26" s="44">
        <f t="shared" si="25"/>
        <v>0</v>
      </c>
      <c r="AW26" s="44">
        <f t="shared" si="26"/>
        <v>0</v>
      </c>
      <c r="AX26" s="44">
        <f t="shared" si="27"/>
        <v>0</v>
      </c>
      <c r="AY26" s="44">
        <f t="shared" si="28"/>
        <v>0</v>
      </c>
      <c r="AZ26" s="44">
        <f t="shared" si="29"/>
        <v>0</v>
      </c>
      <c r="BA26" s="44">
        <f t="shared" si="30"/>
        <v>0</v>
      </c>
      <c r="BB26" s="44">
        <f t="shared" si="31"/>
        <v>0</v>
      </c>
      <c r="BC26" s="44">
        <f t="shared" si="32"/>
        <v>0</v>
      </c>
      <c r="BD26" s="44">
        <f t="shared" si="33"/>
        <v>0</v>
      </c>
      <c r="BE26" s="44">
        <f t="shared" si="34"/>
        <v>0</v>
      </c>
      <c r="BF26" s="44">
        <f t="shared" si="35"/>
        <v>0</v>
      </c>
      <c r="BG26" s="44">
        <f t="shared" si="36"/>
        <v>0</v>
      </c>
      <c r="BH26" s="44">
        <f t="shared" si="37"/>
        <v>0</v>
      </c>
      <c r="BI26" s="44">
        <f t="shared" si="38"/>
        <v>0</v>
      </c>
      <c r="BJ26" s="44">
        <f t="shared" si="39"/>
        <v>0</v>
      </c>
      <c r="BK26" s="44">
        <f t="shared" si="40"/>
        <v>0</v>
      </c>
      <c r="BL26" s="44">
        <f t="shared" si="41"/>
        <v>0</v>
      </c>
      <c r="BM26" s="44">
        <f t="shared" si="42"/>
        <v>0</v>
      </c>
      <c r="BN26" s="48" t="str">
        <f t="shared" si="43"/>
        <v/>
      </c>
      <c r="BO26" s="44">
        <f>IF(COUNTBLANK(入力シート❷!E26:U26)=0,1,0)</f>
        <v>0</v>
      </c>
    </row>
    <row r="27" spans="1:67">
      <c r="A27" s="44">
        <v>25</v>
      </c>
      <c r="B27" s="44">
        <f>IF(AND(入力シート❷!$B27="ハイパーコース",入力シート❷!C27="A推薦(単願)"),1,0)</f>
        <v>0</v>
      </c>
      <c r="C27" s="44">
        <f>IF(AND(入力シート❷!$B27="アドバンストコース",入力シート❷!$C27="A推薦(単願)"),1,0)</f>
        <v>0</v>
      </c>
      <c r="D27" s="44">
        <f>IF(AND(入力シート❷!$B27="アグレッシブコース",入力シート❷!$C27="A推薦(単願)"),1,0)</f>
        <v>0</v>
      </c>
      <c r="E27" s="44">
        <f>IF(AND(入力シート❷!$B27="ハイパーコース",OR(入力シート❷!$C27="B推薦(併願)",入力シート❷!$C27="併願優遇")),1,0)</f>
        <v>0</v>
      </c>
      <c r="F27" s="44">
        <f>IF(AND(入力シート❷!$B27="アドバンストコース",OR(入力シート❷!$C27="B推薦(併願)",入力シート❷!$C27="併願優遇")),1,0)</f>
        <v>0</v>
      </c>
      <c r="G27" s="44">
        <f>IF(AND(入力シート❷!$B27="アグレッシブコース",OR(入力シート❷!$C27="B推薦(併願)",入力シート❷!$C27="併願優遇")),1,0)</f>
        <v>0</v>
      </c>
      <c r="H27" s="44">
        <f>IF(AND(入力シート❷!$B27="アグレッシブコース",入力シート❷!$C27="C推薦(第一志望)"),1,0)</f>
        <v>0</v>
      </c>
      <c r="I27" s="44">
        <f>IF(入力シート❷!V27=■■■!I$2,3,0)</f>
        <v>0</v>
      </c>
      <c r="J27" s="44">
        <f>IF(入力シート❷!W27=■■■!J$2,2,0)</f>
        <v>0</v>
      </c>
      <c r="K27" s="44">
        <f>IF(入力シート❷!X27=■■■!K$2,2,0)</f>
        <v>0</v>
      </c>
      <c r="L27" s="44">
        <f>IF(入力シート❷!Y27=■■■!L$2,2,0)</f>
        <v>0</v>
      </c>
      <c r="M27" s="44">
        <f>IF(入力シート❷!Z27=■■■!M$2,1,0)</f>
        <v>0</v>
      </c>
      <c r="N27" s="44">
        <f>IF(入力シート❷!AA27=■■■!N$2,1,0)</f>
        <v>0</v>
      </c>
      <c r="O27" s="44">
        <f>IF(入力シート❷!AB27=■■■!O$2,1,0)</f>
        <v>0</v>
      </c>
      <c r="P27" s="44">
        <f>IF(入力シート❷!AC27=■■■!P$2,1,0)</f>
        <v>0</v>
      </c>
      <c r="Q27" s="44">
        <f>IF(入力シート❷!AD27=■■■!Q$2,1,0)</f>
        <v>0</v>
      </c>
      <c r="R27" s="44">
        <f>IF(入力シート❷!AE27=■■■!R$2,1,0)</f>
        <v>0</v>
      </c>
      <c r="S27" s="44">
        <f>IF(入力シート❷!AF27=■■■!S$2,1,0)</f>
        <v>0</v>
      </c>
      <c r="T27" s="44">
        <f t="shared" si="3"/>
        <v>0</v>
      </c>
      <c r="U27" s="44">
        <f t="shared" si="4"/>
        <v>0</v>
      </c>
      <c r="V27" s="44">
        <f t="shared" si="5"/>
        <v>0</v>
      </c>
      <c r="W27" s="44">
        <f t="shared" si="6"/>
        <v>0</v>
      </c>
      <c r="X27" s="44">
        <f t="shared" si="7"/>
        <v>0</v>
      </c>
      <c r="Y27" s="44">
        <f t="shared" si="8"/>
        <v>0</v>
      </c>
      <c r="Z27" s="44">
        <f>SUM(入力シート❷!J27:M27,入力シート❷!R27)</f>
        <v>0</v>
      </c>
      <c r="AA27" s="44">
        <f>MIN(入力シート❷!J27:R27)</f>
        <v>0</v>
      </c>
      <c r="AB27" s="44">
        <f t="shared" si="9"/>
        <v>0</v>
      </c>
      <c r="AC27" s="44">
        <f t="shared" si="10"/>
        <v>0</v>
      </c>
      <c r="AD27" s="44">
        <f t="shared" si="11"/>
        <v>0</v>
      </c>
      <c r="AE27" s="44">
        <f t="shared" si="12"/>
        <v>0</v>
      </c>
      <c r="AF27" s="44">
        <f t="shared" si="13"/>
        <v>0</v>
      </c>
      <c r="AG27" s="44">
        <f t="shared" si="14"/>
        <v>0</v>
      </c>
      <c r="AH27" s="44">
        <f t="shared" si="15"/>
        <v>0</v>
      </c>
      <c r="AI27" s="44">
        <f t="shared" si="16"/>
        <v>0</v>
      </c>
      <c r="AJ27" s="44">
        <f>入力シート❷!S27</f>
        <v>0</v>
      </c>
      <c r="AK27" s="44">
        <f>入力シート❷!T27</f>
        <v>0</v>
      </c>
      <c r="AL27" s="44">
        <f>入力シート❷!U27</f>
        <v>0</v>
      </c>
      <c r="AM27" s="44">
        <f t="shared" si="17"/>
        <v>1</v>
      </c>
      <c r="AN27" s="44">
        <f t="shared" si="18"/>
        <v>0</v>
      </c>
      <c r="AO27" s="44">
        <f t="shared" si="19"/>
        <v>0</v>
      </c>
      <c r="AP27" s="44">
        <f t="shared" si="20"/>
        <v>0</v>
      </c>
      <c r="AQ27" s="44">
        <f t="shared" si="21"/>
        <v>0</v>
      </c>
      <c r="AR27" s="44">
        <f t="shared" si="22"/>
        <v>0</v>
      </c>
      <c r="AS27" s="44">
        <f t="shared" si="23"/>
        <v>0</v>
      </c>
      <c r="AT27" s="44"/>
      <c r="AU27" s="44">
        <f t="shared" si="24"/>
        <v>0</v>
      </c>
      <c r="AV27" s="44">
        <f t="shared" si="25"/>
        <v>0</v>
      </c>
      <c r="AW27" s="44">
        <f t="shared" si="26"/>
        <v>0</v>
      </c>
      <c r="AX27" s="44">
        <f t="shared" si="27"/>
        <v>0</v>
      </c>
      <c r="AY27" s="44">
        <f t="shared" si="28"/>
        <v>0</v>
      </c>
      <c r="AZ27" s="44">
        <f t="shared" si="29"/>
        <v>0</v>
      </c>
      <c r="BA27" s="44">
        <f t="shared" si="30"/>
        <v>0</v>
      </c>
      <c r="BB27" s="44">
        <f t="shared" si="31"/>
        <v>0</v>
      </c>
      <c r="BC27" s="44">
        <f t="shared" si="32"/>
        <v>0</v>
      </c>
      <c r="BD27" s="44">
        <f t="shared" si="33"/>
        <v>0</v>
      </c>
      <c r="BE27" s="44">
        <f t="shared" si="34"/>
        <v>0</v>
      </c>
      <c r="BF27" s="44">
        <f t="shared" si="35"/>
        <v>0</v>
      </c>
      <c r="BG27" s="44">
        <f t="shared" si="36"/>
        <v>0</v>
      </c>
      <c r="BH27" s="44">
        <f t="shared" si="37"/>
        <v>0</v>
      </c>
      <c r="BI27" s="44">
        <f t="shared" si="38"/>
        <v>0</v>
      </c>
      <c r="BJ27" s="44">
        <f t="shared" si="39"/>
        <v>0</v>
      </c>
      <c r="BK27" s="44">
        <f t="shared" si="40"/>
        <v>0</v>
      </c>
      <c r="BL27" s="44">
        <f t="shared" si="41"/>
        <v>0</v>
      </c>
      <c r="BM27" s="44">
        <f t="shared" si="42"/>
        <v>0</v>
      </c>
      <c r="BN27" s="48" t="str">
        <f t="shared" si="43"/>
        <v/>
      </c>
      <c r="BO27" s="44">
        <f>IF(COUNTBLANK(入力シート❷!E27:U27)=0,1,0)</f>
        <v>0</v>
      </c>
    </row>
    <row r="28" spans="1:67">
      <c r="A28" s="44">
        <v>26</v>
      </c>
      <c r="B28" s="44">
        <f>IF(AND(入力シート❷!$B28="ハイパーコース",入力シート❷!C28="A推薦(単願)"),1,0)</f>
        <v>0</v>
      </c>
      <c r="C28" s="44">
        <f>IF(AND(入力シート❷!$B28="アドバンストコース",入力シート❷!$C28="A推薦(単願)"),1,0)</f>
        <v>0</v>
      </c>
      <c r="D28" s="44">
        <f>IF(AND(入力シート❷!$B28="アグレッシブコース",入力シート❷!$C28="A推薦(単願)"),1,0)</f>
        <v>0</v>
      </c>
      <c r="E28" s="44">
        <f>IF(AND(入力シート❷!$B28="ハイパーコース",OR(入力シート❷!$C28="B推薦(併願)",入力シート❷!$C28="併願優遇")),1,0)</f>
        <v>0</v>
      </c>
      <c r="F28" s="44">
        <f>IF(AND(入力シート❷!$B28="アドバンストコース",OR(入力シート❷!$C28="B推薦(併願)",入力シート❷!$C28="併願優遇")),1,0)</f>
        <v>0</v>
      </c>
      <c r="G28" s="44">
        <f>IF(AND(入力シート❷!$B28="アグレッシブコース",OR(入力シート❷!$C28="B推薦(併願)",入力シート❷!$C28="併願優遇")),1,0)</f>
        <v>0</v>
      </c>
      <c r="H28" s="44">
        <f>IF(AND(入力シート❷!$B28="アグレッシブコース",入力シート❷!$C28="C推薦(第一志望)"),1,0)</f>
        <v>0</v>
      </c>
      <c r="I28" s="44">
        <f>IF(入力シート❷!V28=■■■!I$2,3,0)</f>
        <v>0</v>
      </c>
      <c r="J28" s="44">
        <f>IF(入力シート❷!W28=■■■!J$2,2,0)</f>
        <v>0</v>
      </c>
      <c r="K28" s="44">
        <f>IF(入力シート❷!X28=■■■!K$2,2,0)</f>
        <v>0</v>
      </c>
      <c r="L28" s="44">
        <f>IF(入力シート❷!Y28=■■■!L$2,2,0)</f>
        <v>0</v>
      </c>
      <c r="M28" s="44">
        <f>IF(入力シート❷!Z28=■■■!M$2,1,0)</f>
        <v>0</v>
      </c>
      <c r="N28" s="44">
        <f>IF(入力シート❷!AA28=■■■!N$2,1,0)</f>
        <v>0</v>
      </c>
      <c r="O28" s="44">
        <f>IF(入力シート❷!AB28=■■■!O$2,1,0)</f>
        <v>0</v>
      </c>
      <c r="P28" s="44">
        <f>IF(入力シート❷!AC28=■■■!P$2,1,0)</f>
        <v>0</v>
      </c>
      <c r="Q28" s="44">
        <f>IF(入力シート❷!AD28=■■■!Q$2,1,0)</f>
        <v>0</v>
      </c>
      <c r="R28" s="44">
        <f>IF(入力シート❷!AE28=■■■!R$2,1,0)</f>
        <v>0</v>
      </c>
      <c r="S28" s="44">
        <f>IF(入力シート❷!AF28=■■■!S$2,1,0)</f>
        <v>0</v>
      </c>
      <c r="T28" s="44">
        <f t="shared" si="3"/>
        <v>0</v>
      </c>
      <c r="U28" s="44">
        <f t="shared" si="4"/>
        <v>0</v>
      </c>
      <c r="V28" s="44">
        <f t="shared" si="5"/>
        <v>0</v>
      </c>
      <c r="W28" s="44">
        <f t="shared" si="6"/>
        <v>0</v>
      </c>
      <c r="X28" s="44">
        <f t="shared" si="7"/>
        <v>0</v>
      </c>
      <c r="Y28" s="44">
        <f t="shared" si="8"/>
        <v>0</v>
      </c>
      <c r="Z28" s="44">
        <f>SUM(入力シート❷!J28:M28,入力シート❷!R28)</f>
        <v>0</v>
      </c>
      <c r="AA28" s="44">
        <f>MIN(入力シート❷!J28:R28)</f>
        <v>0</v>
      </c>
      <c r="AB28" s="44">
        <f t="shared" si="9"/>
        <v>0</v>
      </c>
      <c r="AC28" s="44">
        <f t="shared" si="10"/>
        <v>0</v>
      </c>
      <c r="AD28" s="44">
        <f t="shared" si="11"/>
        <v>0</v>
      </c>
      <c r="AE28" s="44">
        <f t="shared" si="12"/>
        <v>0</v>
      </c>
      <c r="AF28" s="44">
        <f t="shared" si="13"/>
        <v>0</v>
      </c>
      <c r="AG28" s="44">
        <f t="shared" si="14"/>
        <v>0</v>
      </c>
      <c r="AH28" s="44">
        <f t="shared" si="15"/>
        <v>0</v>
      </c>
      <c r="AI28" s="44">
        <f t="shared" si="16"/>
        <v>0</v>
      </c>
      <c r="AJ28" s="44">
        <f>入力シート❷!S28</f>
        <v>0</v>
      </c>
      <c r="AK28" s="44">
        <f>入力シート❷!T28</f>
        <v>0</v>
      </c>
      <c r="AL28" s="44">
        <f>入力シート❷!U28</f>
        <v>0</v>
      </c>
      <c r="AM28" s="44">
        <f t="shared" si="17"/>
        <v>1</v>
      </c>
      <c r="AN28" s="44">
        <f t="shared" si="18"/>
        <v>0</v>
      </c>
      <c r="AO28" s="44">
        <f t="shared" si="19"/>
        <v>0</v>
      </c>
      <c r="AP28" s="44">
        <f t="shared" si="20"/>
        <v>0</v>
      </c>
      <c r="AQ28" s="44">
        <f t="shared" si="21"/>
        <v>0</v>
      </c>
      <c r="AR28" s="44">
        <f t="shared" si="22"/>
        <v>0</v>
      </c>
      <c r="AS28" s="44">
        <f t="shared" si="23"/>
        <v>0</v>
      </c>
      <c r="AT28" s="44"/>
      <c r="AU28" s="44">
        <f t="shared" si="24"/>
        <v>0</v>
      </c>
      <c r="AV28" s="44">
        <f t="shared" si="25"/>
        <v>0</v>
      </c>
      <c r="AW28" s="44">
        <f t="shared" si="26"/>
        <v>0</v>
      </c>
      <c r="AX28" s="44">
        <f t="shared" si="27"/>
        <v>0</v>
      </c>
      <c r="AY28" s="44">
        <f t="shared" si="28"/>
        <v>0</v>
      </c>
      <c r="AZ28" s="44">
        <f t="shared" si="29"/>
        <v>0</v>
      </c>
      <c r="BA28" s="44">
        <f t="shared" si="30"/>
        <v>0</v>
      </c>
      <c r="BB28" s="44">
        <f t="shared" si="31"/>
        <v>0</v>
      </c>
      <c r="BC28" s="44">
        <f t="shared" si="32"/>
        <v>0</v>
      </c>
      <c r="BD28" s="44">
        <f t="shared" si="33"/>
        <v>0</v>
      </c>
      <c r="BE28" s="44">
        <f t="shared" si="34"/>
        <v>0</v>
      </c>
      <c r="BF28" s="44">
        <f t="shared" si="35"/>
        <v>0</v>
      </c>
      <c r="BG28" s="44">
        <f t="shared" si="36"/>
        <v>0</v>
      </c>
      <c r="BH28" s="44">
        <f t="shared" si="37"/>
        <v>0</v>
      </c>
      <c r="BI28" s="44">
        <f t="shared" si="38"/>
        <v>0</v>
      </c>
      <c r="BJ28" s="44">
        <f t="shared" si="39"/>
        <v>0</v>
      </c>
      <c r="BK28" s="44">
        <f t="shared" si="40"/>
        <v>0</v>
      </c>
      <c r="BL28" s="44">
        <f t="shared" si="41"/>
        <v>0</v>
      </c>
      <c r="BM28" s="44">
        <f t="shared" si="42"/>
        <v>0</v>
      </c>
      <c r="BN28" s="48" t="str">
        <f t="shared" si="43"/>
        <v/>
      </c>
      <c r="BO28" s="44">
        <f>IF(COUNTBLANK(入力シート❷!E28:U28)=0,1,0)</f>
        <v>0</v>
      </c>
    </row>
    <row r="29" spans="1:67">
      <c r="A29" s="44">
        <v>27</v>
      </c>
      <c r="B29" s="44">
        <f>IF(AND(入力シート❷!$B29="ハイパーコース",入力シート❷!C29="A推薦(単願)"),1,0)</f>
        <v>0</v>
      </c>
      <c r="C29" s="44">
        <f>IF(AND(入力シート❷!$B29="アドバンストコース",入力シート❷!$C29="A推薦(単願)"),1,0)</f>
        <v>0</v>
      </c>
      <c r="D29" s="44">
        <f>IF(AND(入力シート❷!$B29="アグレッシブコース",入力シート❷!$C29="A推薦(単願)"),1,0)</f>
        <v>0</v>
      </c>
      <c r="E29" s="44">
        <f>IF(AND(入力シート❷!$B29="ハイパーコース",OR(入力シート❷!$C29="B推薦(併願)",入力シート❷!$C29="併願優遇")),1,0)</f>
        <v>0</v>
      </c>
      <c r="F29" s="44">
        <f>IF(AND(入力シート❷!$B29="アドバンストコース",OR(入力シート❷!$C29="B推薦(併願)",入力シート❷!$C29="併願優遇")),1,0)</f>
        <v>0</v>
      </c>
      <c r="G29" s="44">
        <f>IF(AND(入力シート❷!$B29="アグレッシブコース",OR(入力シート❷!$C29="B推薦(併願)",入力シート❷!$C29="併願優遇")),1,0)</f>
        <v>0</v>
      </c>
      <c r="H29" s="44">
        <f>IF(AND(入力シート❷!$B29="アグレッシブコース",入力シート❷!$C29="C推薦(第一志望)"),1,0)</f>
        <v>0</v>
      </c>
      <c r="I29" s="44">
        <f>IF(入力シート❷!V29=■■■!I$2,3,0)</f>
        <v>0</v>
      </c>
      <c r="J29" s="44">
        <f>IF(入力シート❷!W29=■■■!J$2,2,0)</f>
        <v>0</v>
      </c>
      <c r="K29" s="44">
        <f>IF(入力シート❷!X29=■■■!K$2,2,0)</f>
        <v>0</v>
      </c>
      <c r="L29" s="44">
        <f>IF(入力シート❷!Y29=■■■!L$2,2,0)</f>
        <v>0</v>
      </c>
      <c r="M29" s="44">
        <f>IF(入力シート❷!Z29=■■■!M$2,1,0)</f>
        <v>0</v>
      </c>
      <c r="N29" s="44">
        <f>IF(入力シート❷!AA29=■■■!N$2,1,0)</f>
        <v>0</v>
      </c>
      <c r="O29" s="44">
        <f>IF(入力シート❷!AB29=■■■!O$2,1,0)</f>
        <v>0</v>
      </c>
      <c r="P29" s="44">
        <f>IF(入力シート❷!AC29=■■■!P$2,1,0)</f>
        <v>0</v>
      </c>
      <c r="Q29" s="44">
        <f>IF(入力シート❷!AD29=■■■!Q$2,1,0)</f>
        <v>0</v>
      </c>
      <c r="R29" s="44">
        <f>IF(入力シート❷!AE29=■■■!R$2,1,0)</f>
        <v>0</v>
      </c>
      <c r="S29" s="44">
        <f>IF(入力シート❷!AF29=■■■!S$2,1,0)</f>
        <v>0</v>
      </c>
      <c r="T29" s="44">
        <f t="shared" si="3"/>
        <v>0</v>
      </c>
      <c r="U29" s="44">
        <f t="shared" si="4"/>
        <v>0</v>
      </c>
      <c r="V29" s="44">
        <f t="shared" si="5"/>
        <v>0</v>
      </c>
      <c r="W29" s="44">
        <f t="shared" si="6"/>
        <v>0</v>
      </c>
      <c r="X29" s="44">
        <f t="shared" si="7"/>
        <v>0</v>
      </c>
      <c r="Y29" s="44">
        <f t="shared" si="8"/>
        <v>0</v>
      </c>
      <c r="Z29" s="44">
        <f>SUM(入力シート❷!J29:M29,入力シート❷!R29)</f>
        <v>0</v>
      </c>
      <c r="AA29" s="44">
        <f>MIN(入力シート❷!J29:R29)</f>
        <v>0</v>
      </c>
      <c r="AB29" s="44">
        <f t="shared" si="9"/>
        <v>0</v>
      </c>
      <c r="AC29" s="44">
        <f t="shared" si="10"/>
        <v>0</v>
      </c>
      <c r="AD29" s="44">
        <f t="shared" si="11"/>
        <v>0</v>
      </c>
      <c r="AE29" s="44">
        <f t="shared" si="12"/>
        <v>0</v>
      </c>
      <c r="AF29" s="44">
        <f t="shared" si="13"/>
        <v>0</v>
      </c>
      <c r="AG29" s="44">
        <f t="shared" si="14"/>
        <v>0</v>
      </c>
      <c r="AH29" s="44">
        <f t="shared" si="15"/>
        <v>0</v>
      </c>
      <c r="AI29" s="44">
        <f t="shared" si="16"/>
        <v>0</v>
      </c>
      <c r="AJ29" s="44">
        <f>入力シート❷!S29</f>
        <v>0</v>
      </c>
      <c r="AK29" s="44">
        <f>入力シート❷!T29</f>
        <v>0</v>
      </c>
      <c r="AL29" s="44">
        <f>入力シート❷!U29</f>
        <v>0</v>
      </c>
      <c r="AM29" s="44">
        <f t="shared" si="17"/>
        <v>1</v>
      </c>
      <c r="AN29" s="44">
        <f t="shared" si="18"/>
        <v>0</v>
      </c>
      <c r="AO29" s="44">
        <f t="shared" si="19"/>
        <v>0</v>
      </c>
      <c r="AP29" s="44">
        <f t="shared" si="20"/>
        <v>0</v>
      </c>
      <c r="AQ29" s="44">
        <f t="shared" si="21"/>
        <v>0</v>
      </c>
      <c r="AR29" s="44">
        <f t="shared" si="22"/>
        <v>0</v>
      </c>
      <c r="AS29" s="44">
        <f t="shared" si="23"/>
        <v>0</v>
      </c>
      <c r="AT29" s="44"/>
      <c r="AU29" s="44">
        <f t="shared" si="24"/>
        <v>0</v>
      </c>
      <c r="AV29" s="44">
        <f t="shared" si="25"/>
        <v>0</v>
      </c>
      <c r="AW29" s="44">
        <f t="shared" si="26"/>
        <v>0</v>
      </c>
      <c r="AX29" s="44">
        <f t="shared" si="27"/>
        <v>0</v>
      </c>
      <c r="AY29" s="44">
        <f t="shared" si="28"/>
        <v>0</v>
      </c>
      <c r="AZ29" s="44">
        <f t="shared" si="29"/>
        <v>0</v>
      </c>
      <c r="BA29" s="44">
        <f t="shared" si="30"/>
        <v>0</v>
      </c>
      <c r="BB29" s="44">
        <f t="shared" si="31"/>
        <v>0</v>
      </c>
      <c r="BC29" s="44">
        <f t="shared" si="32"/>
        <v>0</v>
      </c>
      <c r="BD29" s="44">
        <f t="shared" si="33"/>
        <v>0</v>
      </c>
      <c r="BE29" s="44">
        <f t="shared" si="34"/>
        <v>0</v>
      </c>
      <c r="BF29" s="44">
        <f t="shared" si="35"/>
        <v>0</v>
      </c>
      <c r="BG29" s="44">
        <f t="shared" si="36"/>
        <v>0</v>
      </c>
      <c r="BH29" s="44">
        <f t="shared" si="37"/>
        <v>0</v>
      </c>
      <c r="BI29" s="44">
        <f t="shared" si="38"/>
        <v>0</v>
      </c>
      <c r="BJ29" s="44">
        <f t="shared" si="39"/>
        <v>0</v>
      </c>
      <c r="BK29" s="44">
        <f t="shared" si="40"/>
        <v>0</v>
      </c>
      <c r="BL29" s="44">
        <f t="shared" si="41"/>
        <v>0</v>
      </c>
      <c r="BM29" s="44">
        <f t="shared" si="42"/>
        <v>0</v>
      </c>
      <c r="BN29" s="48" t="str">
        <f t="shared" si="43"/>
        <v/>
      </c>
      <c r="BO29" s="44">
        <f>IF(COUNTBLANK(入力シート❷!E29:U29)=0,1,0)</f>
        <v>0</v>
      </c>
    </row>
    <row r="30" spans="1:67">
      <c r="A30" s="44">
        <v>28</v>
      </c>
      <c r="B30" s="44">
        <f>IF(AND(入力シート❷!$B30="ハイパーコース",入力シート❷!C30="A推薦(単願)"),1,0)</f>
        <v>0</v>
      </c>
      <c r="C30" s="44">
        <f>IF(AND(入力シート❷!$B30="アドバンストコース",入力シート❷!$C30="A推薦(単願)"),1,0)</f>
        <v>0</v>
      </c>
      <c r="D30" s="44">
        <f>IF(AND(入力シート❷!$B30="アグレッシブコース",入力シート❷!$C30="A推薦(単願)"),1,0)</f>
        <v>0</v>
      </c>
      <c r="E30" s="44">
        <f>IF(AND(入力シート❷!$B30="ハイパーコース",OR(入力シート❷!$C30="B推薦(併願)",入力シート❷!$C30="併願優遇")),1,0)</f>
        <v>0</v>
      </c>
      <c r="F30" s="44">
        <f>IF(AND(入力シート❷!$B30="アドバンストコース",OR(入力シート❷!$C30="B推薦(併願)",入力シート❷!$C30="併願優遇")),1,0)</f>
        <v>0</v>
      </c>
      <c r="G30" s="44">
        <f>IF(AND(入力シート❷!$B30="アグレッシブコース",OR(入力シート❷!$C30="B推薦(併願)",入力シート❷!$C30="併願優遇")),1,0)</f>
        <v>0</v>
      </c>
      <c r="H30" s="44">
        <f>IF(AND(入力シート❷!$B30="アグレッシブコース",入力シート❷!$C30="C推薦(第一志望)"),1,0)</f>
        <v>0</v>
      </c>
      <c r="I30" s="44">
        <f>IF(入力シート❷!V30=■■■!I$2,3,0)</f>
        <v>0</v>
      </c>
      <c r="J30" s="44">
        <f>IF(入力シート❷!W30=■■■!J$2,2,0)</f>
        <v>0</v>
      </c>
      <c r="K30" s="44">
        <f>IF(入力シート❷!X30=■■■!K$2,2,0)</f>
        <v>0</v>
      </c>
      <c r="L30" s="44">
        <f>IF(入力シート❷!Y30=■■■!L$2,2,0)</f>
        <v>0</v>
      </c>
      <c r="M30" s="44">
        <f>IF(入力シート❷!Z30=■■■!M$2,1,0)</f>
        <v>0</v>
      </c>
      <c r="N30" s="44">
        <f>IF(入力シート❷!AA30=■■■!N$2,1,0)</f>
        <v>0</v>
      </c>
      <c r="O30" s="44">
        <f>IF(入力シート❷!AB30=■■■!O$2,1,0)</f>
        <v>0</v>
      </c>
      <c r="P30" s="44">
        <f>IF(入力シート❷!AC30=■■■!P$2,1,0)</f>
        <v>0</v>
      </c>
      <c r="Q30" s="44">
        <f>IF(入力シート❷!AD30=■■■!Q$2,1,0)</f>
        <v>0</v>
      </c>
      <c r="R30" s="44">
        <f>IF(入力シート❷!AE30=■■■!R$2,1,0)</f>
        <v>0</v>
      </c>
      <c r="S30" s="44">
        <f>IF(入力シート❷!AF30=■■■!S$2,1,0)</f>
        <v>0</v>
      </c>
      <c r="T30" s="44">
        <f t="shared" si="3"/>
        <v>0</v>
      </c>
      <c r="U30" s="44">
        <f t="shared" si="4"/>
        <v>0</v>
      </c>
      <c r="V30" s="44">
        <f t="shared" si="5"/>
        <v>0</v>
      </c>
      <c r="W30" s="44">
        <f t="shared" si="6"/>
        <v>0</v>
      </c>
      <c r="X30" s="44">
        <f t="shared" si="7"/>
        <v>0</v>
      </c>
      <c r="Y30" s="44">
        <f t="shared" si="8"/>
        <v>0</v>
      </c>
      <c r="Z30" s="44">
        <f>SUM(入力シート❷!J30:M30,入力シート❷!R30)</f>
        <v>0</v>
      </c>
      <c r="AA30" s="44">
        <f>MIN(入力シート❷!J30:R30)</f>
        <v>0</v>
      </c>
      <c r="AB30" s="44">
        <f t="shared" si="9"/>
        <v>0</v>
      </c>
      <c r="AC30" s="44">
        <f t="shared" si="10"/>
        <v>0</v>
      </c>
      <c r="AD30" s="44">
        <f t="shared" si="11"/>
        <v>0</v>
      </c>
      <c r="AE30" s="44">
        <f t="shared" si="12"/>
        <v>0</v>
      </c>
      <c r="AF30" s="44">
        <f t="shared" si="13"/>
        <v>0</v>
      </c>
      <c r="AG30" s="44">
        <f t="shared" si="14"/>
        <v>0</v>
      </c>
      <c r="AH30" s="44">
        <f t="shared" si="15"/>
        <v>0</v>
      </c>
      <c r="AI30" s="44">
        <f t="shared" si="16"/>
        <v>0</v>
      </c>
      <c r="AJ30" s="44">
        <f>入力シート❷!S30</f>
        <v>0</v>
      </c>
      <c r="AK30" s="44">
        <f>入力シート❷!T30</f>
        <v>0</v>
      </c>
      <c r="AL30" s="44">
        <f>入力シート❷!U30</f>
        <v>0</v>
      </c>
      <c r="AM30" s="44">
        <f t="shared" si="17"/>
        <v>1</v>
      </c>
      <c r="AN30" s="44">
        <f t="shared" si="18"/>
        <v>0</v>
      </c>
      <c r="AO30" s="44">
        <f t="shared" si="19"/>
        <v>0</v>
      </c>
      <c r="AP30" s="44">
        <f t="shared" si="20"/>
        <v>0</v>
      </c>
      <c r="AQ30" s="44">
        <f t="shared" si="21"/>
        <v>0</v>
      </c>
      <c r="AR30" s="44">
        <f t="shared" si="22"/>
        <v>0</v>
      </c>
      <c r="AS30" s="44">
        <f t="shared" si="23"/>
        <v>0</v>
      </c>
      <c r="AT30" s="44"/>
      <c r="AU30" s="44">
        <f t="shared" si="24"/>
        <v>0</v>
      </c>
      <c r="AV30" s="44">
        <f t="shared" si="25"/>
        <v>0</v>
      </c>
      <c r="AW30" s="44">
        <f t="shared" si="26"/>
        <v>0</v>
      </c>
      <c r="AX30" s="44">
        <f t="shared" si="27"/>
        <v>0</v>
      </c>
      <c r="AY30" s="44">
        <f t="shared" si="28"/>
        <v>0</v>
      </c>
      <c r="AZ30" s="44">
        <f t="shared" si="29"/>
        <v>0</v>
      </c>
      <c r="BA30" s="44">
        <f t="shared" si="30"/>
        <v>0</v>
      </c>
      <c r="BB30" s="44">
        <f t="shared" si="31"/>
        <v>0</v>
      </c>
      <c r="BC30" s="44">
        <f t="shared" si="32"/>
        <v>0</v>
      </c>
      <c r="BD30" s="44">
        <f t="shared" si="33"/>
        <v>0</v>
      </c>
      <c r="BE30" s="44">
        <f t="shared" si="34"/>
        <v>0</v>
      </c>
      <c r="BF30" s="44">
        <f t="shared" si="35"/>
        <v>0</v>
      </c>
      <c r="BG30" s="44">
        <f t="shared" si="36"/>
        <v>0</v>
      </c>
      <c r="BH30" s="44">
        <f t="shared" si="37"/>
        <v>0</v>
      </c>
      <c r="BI30" s="44">
        <f t="shared" si="38"/>
        <v>0</v>
      </c>
      <c r="BJ30" s="44">
        <f t="shared" si="39"/>
        <v>0</v>
      </c>
      <c r="BK30" s="44">
        <f t="shared" si="40"/>
        <v>0</v>
      </c>
      <c r="BL30" s="44">
        <f t="shared" si="41"/>
        <v>0</v>
      </c>
      <c r="BM30" s="44">
        <f t="shared" si="42"/>
        <v>0</v>
      </c>
      <c r="BN30" s="48" t="str">
        <f t="shared" si="43"/>
        <v/>
      </c>
      <c r="BO30" s="44">
        <f>IF(COUNTBLANK(入力シート❷!E30:U30)=0,1,0)</f>
        <v>0</v>
      </c>
    </row>
    <row r="31" spans="1:67">
      <c r="A31" s="44">
        <v>29</v>
      </c>
      <c r="B31" s="44">
        <f>IF(AND(入力シート❷!$B31="ハイパーコース",入力シート❷!C31="A推薦(単願)"),1,0)</f>
        <v>0</v>
      </c>
      <c r="C31" s="44">
        <f>IF(AND(入力シート❷!$B31="アドバンストコース",入力シート❷!$C31="A推薦(単願)"),1,0)</f>
        <v>0</v>
      </c>
      <c r="D31" s="44">
        <f>IF(AND(入力シート❷!$B31="アグレッシブコース",入力シート❷!$C31="A推薦(単願)"),1,0)</f>
        <v>0</v>
      </c>
      <c r="E31" s="44">
        <f>IF(AND(入力シート❷!$B31="ハイパーコース",OR(入力シート❷!$C31="B推薦(併願)",入力シート❷!$C31="併願優遇")),1,0)</f>
        <v>0</v>
      </c>
      <c r="F31" s="44">
        <f>IF(AND(入力シート❷!$B31="アドバンストコース",OR(入力シート❷!$C31="B推薦(併願)",入力シート❷!$C31="併願優遇")),1,0)</f>
        <v>0</v>
      </c>
      <c r="G31" s="44">
        <f>IF(AND(入力シート❷!$B31="アグレッシブコース",OR(入力シート❷!$C31="B推薦(併願)",入力シート❷!$C31="併願優遇")),1,0)</f>
        <v>0</v>
      </c>
      <c r="H31" s="44">
        <f>IF(AND(入力シート❷!$B31="アグレッシブコース",入力シート❷!$C31="C推薦(第一志望)"),1,0)</f>
        <v>0</v>
      </c>
      <c r="I31" s="44">
        <f>IF(入力シート❷!V31=■■■!I$2,3,0)</f>
        <v>0</v>
      </c>
      <c r="J31" s="44">
        <f>IF(入力シート❷!W31=■■■!J$2,2,0)</f>
        <v>0</v>
      </c>
      <c r="K31" s="44">
        <f>IF(入力シート❷!X31=■■■!K$2,2,0)</f>
        <v>0</v>
      </c>
      <c r="L31" s="44">
        <f>IF(入力シート❷!Y31=■■■!L$2,2,0)</f>
        <v>0</v>
      </c>
      <c r="M31" s="44">
        <f>IF(入力シート❷!Z31=■■■!M$2,1,0)</f>
        <v>0</v>
      </c>
      <c r="N31" s="44">
        <f>IF(入力シート❷!AA31=■■■!N$2,1,0)</f>
        <v>0</v>
      </c>
      <c r="O31" s="44">
        <f>IF(入力シート❷!AB31=■■■!O$2,1,0)</f>
        <v>0</v>
      </c>
      <c r="P31" s="44">
        <f>IF(入力シート❷!AC31=■■■!P$2,1,0)</f>
        <v>0</v>
      </c>
      <c r="Q31" s="44">
        <f>IF(入力シート❷!AD31=■■■!Q$2,1,0)</f>
        <v>0</v>
      </c>
      <c r="R31" s="44">
        <f>IF(入力シート❷!AE31=■■■!R$2,1,0)</f>
        <v>0</v>
      </c>
      <c r="S31" s="44">
        <f>IF(入力シート❷!AF31=■■■!S$2,1,0)</f>
        <v>0</v>
      </c>
      <c r="T31" s="44">
        <f t="shared" si="3"/>
        <v>0</v>
      </c>
      <c r="U31" s="44">
        <f t="shared" si="4"/>
        <v>0</v>
      </c>
      <c r="V31" s="44">
        <f t="shared" si="5"/>
        <v>0</v>
      </c>
      <c r="W31" s="44">
        <f t="shared" si="6"/>
        <v>0</v>
      </c>
      <c r="X31" s="44">
        <f t="shared" si="7"/>
        <v>0</v>
      </c>
      <c r="Y31" s="44">
        <f t="shared" si="8"/>
        <v>0</v>
      </c>
      <c r="Z31" s="44">
        <f>SUM(入力シート❷!J31:M31,入力シート❷!R31)</f>
        <v>0</v>
      </c>
      <c r="AA31" s="44">
        <f>MIN(入力シート❷!J31:R31)</f>
        <v>0</v>
      </c>
      <c r="AB31" s="44">
        <f t="shared" si="9"/>
        <v>0</v>
      </c>
      <c r="AC31" s="44">
        <f t="shared" si="10"/>
        <v>0</v>
      </c>
      <c r="AD31" s="44">
        <f t="shared" si="11"/>
        <v>0</v>
      </c>
      <c r="AE31" s="44">
        <f t="shared" si="12"/>
        <v>0</v>
      </c>
      <c r="AF31" s="44">
        <f t="shared" si="13"/>
        <v>0</v>
      </c>
      <c r="AG31" s="44">
        <f t="shared" si="14"/>
        <v>0</v>
      </c>
      <c r="AH31" s="44">
        <f t="shared" si="15"/>
        <v>0</v>
      </c>
      <c r="AI31" s="44">
        <f t="shared" si="16"/>
        <v>0</v>
      </c>
      <c r="AJ31" s="44">
        <f>入力シート❷!S31</f>
        <v>0</v>
      </c>
      <c r="AK31" s="44">
        <f>入力シート❷!T31</f>
        <v>0</v>
      </c>
      <c r="AL31" s="44">
        <f>入力シート❷!U31</f>
        <v>0</v>
      </c>
      <c r="AM31" s="44">
        <f t="shared" si="17"/>
        <v>1</v>
      </c>
      <c r="AN31" s="44">
        <f t="shared" si="18"/>
        <v>0</v>
      </c>
      <c r="AO31" s="44">
        <f t="shared" si="19"/>
        <v>0</v>
      </c>
      <c r="AP31" s="44">
        <f t="shared" si="20"/>
        <v>0</v>
      </c>
      <c r="AQ31" s="44">
        <f t="shared" si="21"/>
        <v>0</v>
      </c>
      <c r="AR31" s="44">
        <f t="shared" si="22"/>
        <v>0</v>
      </c>
      <c r="AS31" s="44">
        <f t="shared" si="23"/>
        <v>0</v>
      </c>
      <c r="AT31" s="44"/>
      <c r="AU31" s="44">
        <f t="shared" si="24"/>
        <v>0</v>
      </c>
      <c r="AV31" s="44">
        <f t="shared" si="25"/>
        <v>0</v>
      </c>
      <c r="AW31" s="44">
        <f t="shared" si="26"/>
        <v>0</v>
      </c>
      <c r="AX31" s="44">
        <f t="shared" si="27"/>
        <v>0</v>
      </c>
      <c r="AY31" s="44">
        <f t="shared" si="28"/>
        <v>0</v>
      </c>
      <c r="AZ31" s="44">
        <f t="shared" si="29"/>
        <v>0</v>
      </c>
      <c r="BA31" s="44">
        <f t="shared" si="30"/>
        <v>0</v>
      </c>
      <c r="BB31" s="44">
        <f t="shared" si="31"/>
        <v>0</v>
      </c>
      <c r="BC31" s="44">
        <f t="shared" si="32"/>
        <v>0</v>
      </c>
      <c r="BD31" s="44">
        <f t="shared" si="33"/>
        <v>0</v>
      </c>
      <c r="BE31" s="44">
        <f t="shared" si="34"/>
        <v>0</v>
      </c>
      <c r="BF31" s="44">
        <f t="shared" si="35"/>
        <v>0</v>
      </c>
      <c r="BG31" s="44">
        <f t="shared" si="36"/>
        <v>0</v>
      </c>
      <c r="BH31" s="44">
        <f t="shared" si="37"/>
        <v>0</v>
      </c>
      <c r="BI31" s="44">
        <f t="shared" si="38"/>
        <v>0</v>
      </c>
      <c r="BJ31" s="44">
        <f t="shared" si="39"/>
        <v>0</v>
      </c>
      <c r="BK31" s="44">
        <f t="shared" si="40"/>
        <v>0</v>
      </c>
      <c r="BL31" s="44">
        <f t="shared" si="41"/>
        <v>0</v>
      </c>
      <c r="BM31" s="44">
        <f t="shared" si="42"/>
        <v>0</v>
      </c>
      <c r="BN31" s="48" t="str">
        <f t="shared" si="43"/>
        <v/>
      </c>
      <c r="BO31" s="44">
        <f>IF(COUNTBLANK(入力シート❷!E31:U31)=0,1,0)</f>
        <v>0</v>
      </c>
    </row>
    <row r="32" spans="1:67">
      <c r="A32" s="44">
        <v>30</v>
      </c>
      <c r="B32" s="44">
        <f>IF(AND(入力シート❷!$B32="ハイパーコース",入力シート❷!C32="A推薦(単願)"),1,0)</f>
        <v>0</v>
      </c>
      <c r="C32" s="44">
        <f>IF(AND(入力シート❷!$B32="アドバンストコース",入力シート❷!$C32="A推薦(単願)"),1,0)</f>
        <v>0</v>
      </c>
      <c r="D32" s="44">
        <f>IF(AND(入力シート❷!$B32="アグレッシブコース",入力シート❷!$C32="A推薦(単願)"),1,0)</f>
        <v>0</v>
      </c>
      <c r="E32" s="44">
        <f>IF(AND(入力シート❷!$B32="ハイパーコース",OR(入力シート❷!$C32="B推薦(併願)",入力シート❷!$C32="併願優遇")),1,0)</f>
        <v>0</v>
      </c>
      <c r="F32" s="44">
        <f>IF(AND(入力シート❷!$B32="アドバンストコース",OR(入力シート❷!$C32="B推薦(併願)",入力シート❷!$C32="併願優遇")),1,0)</f>
        <v>0</v>
      </c>
      <c r="G32" s="44">
        <f>IF(AND(入力シート❷!$B32="アグレッシブコース",OR(入力シート❷!$C32="B推薦(併願)",入力シート❷!$C32="併願優遇")),1,0)</f>
        <v>0</v>
      </c>
      <c r="H32" s="44">
        <f>IF(AND(入力シート❷!$B32="アグレッシブコース",入力シート❷!$C32="C推薦(第一志望)"),1,0)</f>
        <v>0</v>
      </c>
      <c r="I32" s="44">
        <f>IF(入力シート❷!V32=■■■!I$2,3,0)</f>
        <v>0</v>
      </c>
      <c r="J32" s="44">
        <f>IF(入力シート❷!W32=■■■!J$2,2,0)</f>
        <v>0</v>
      </c>
      <c r="K32" s="44">
        <f>IF(入力シート❷!X32=■■■!K$2,2,0)</f>
        <v>0</v>
      </c>
      <c r="L32" s="44">
        <f>IF(入力シート❷!Y32=■■■!L$2,2,0)</f>
        <v>0</v>
      </c>
      <c r="M32" s="44">
        <f>IF(入力シート❷!Z32=■■■!M$2,1,0)</f>
        <v>0</v>
      </c>
      <c r="N32" s="44">
        <f>IF(入力シート❷!AA32=■■■!N$2,1,0)</f>
        <v>0</v>
      </c>
      <c r="O32" s="44">
        <f>IF(入力シート❷!AB32=■■■!O$2,1,0)</f>
        <v>0</v>
      </c>
      <c r="P32" s="44">
        <f>IF(入力シート❷!AC32=■■■!P$2,1,0)</f>
        <v>0</v>
      </c>
      <c r="Q32" s="44">
        <f>IF(入力シート❷!AD32=■■■!Q$2,1,0)</f>
        <v>0</v>
      </c>
      <c r="R32" s="44">
        <f>IF(入力シート❷!AE32=■■■!R$2,1,0)</f>
        <v>0</v>
      </c>
      <c r="S32" s="44">
        <f>IF(入力シート❷!AF32=■■■!S$2,1,0)</f>
        <v>0</v>
      </c>
      <c r="T32" s="44">
        <f t="shared" si="3"/>
        <v>0</v>
      </c>
      <c r="U32" s="44">
        <f t="shared" si="4"/>
        <v>0</v>
      </c>
      <c r="V32" s="44">
        <f t="shared" si="5"/>
        <v>0</v>
      </c>
      <c r="W32" s="44">
        <f t="shared" si="6"/>
        <v>0</v>
      </c>
      <c r="X32" s="44">
        <f t="shared" si="7"/>
        <v>0</v>
      </c>
      <c r="Y32" s="44">
        <f t="shared" si="8"/>
        <v>0</v>
      </c>
      <c r="Z32" s="44">
        <f>SUM(入力シート❷!J32:M32,入力シート❷!R32)</f>
        <v>0</v>
      </c>
      <c r="AA32" s="44">
        <f>MIN(入力シート❷!J32:R32)</f>
        <v>0</v>
      </c>
      <c r="AB32" s="44">
        <f t="shared" si="9"/>
        <v>0</v>
      </c>
      <c r="AC32" s="44">
        <f t="shared" si="10"/>
        <v>0</v>
      </c>
      <c r="AD32" s="44">
        <f t="shared" si="11"/>
        <v>0</v>
      </c>
      <c r="AE32" s="44">
        <f t="shared" si="12"/>
        <v>0</v>
      </c>
      <c r="AF32" s="44">
        <f t="shared" si="13"/>
        <v>0</v>
      </c>
      <c r="AG32" s="44">
        <f t="shared" si="14"/>
        <v>0</v>
      </c>
      <c r="AH32" s="44">
        <f t="shared" si="15"/>
        <v>0</v>
      </c>
      <c r="AI32" s="44">
        <f t="shared" si="16"/>
        <v>0</v>
      </c>
      <c r="AJ32" s="44">
        <f>入力シート❷!S32</f>
        <v>0</v>
      </c>
      <c r="AK32" s="44">
        <f>入力シート❷!T32</f>
        <v>0</v>
      </c>
      <c r="AL32" s="44">
        <f>入力シート❷!U32</f>
        <v>0</v>
      </c>
      <c r="AM32" s="44">
        <f t="shared" si="17"/>
        <v>1</v>
      </c>
      <c r="AN32" s="44">
        <f t="shared" si="18"/>
        <v>0</v>
      </c>
      <c r="AO32" s="44">
        <f t="shared" si="19"/>
        <v>0</v>
      </c>
      <c r="AP32" s="44">
        <f t="shared" si="20"/>
        <v>0</v>
      </c>
      <c r="AQ32" s="44">
        <f t="shared" si="21"/>
        <v>0</v>
      </c>
      <c r="AR32" s="44">
        <f t="shared" si="22"/>
        <v>0</v>
      </c>
      <c r="AS32" s="44">
        <f t="shared" si="23"/>
        <v>0</v>
      </c>
      <c r="AT32" s="44"/>
      <c r="AU32" s="44">
        <f t="shared" si="24"/>
        <v>0</v>
      </c>
      <c r="AV32" s="44">
        <f t="shared" si="25"/>
        <v>0</v>
      </c>
      <c r="AW32" s="44">
        <f t="shared" si="26"/>
        <v>0</v>
      </c>
      <c r="AX32" s="44">
        <f t="shared" si="27"/>
        <v>0</v>
      </c>
      <c r="AY32" s="44">
        <f t="shared" si="28"/>
        <v>0</v>
      </c>
      <c r="AZ32" s="44">
        <f t="shared" si="29"/>
        <v>0</v>
      </c>
      <c r="BA32" s="44">
        <f t="shared" si="30"/>
        <v>0</v>
      </c>
      <c r="BB32" s="44">
        <f t="shared" si="31"/>
        <v>0</v>
      </c>
      <c r="BC32" s="44">
        <f t="shared" si="32"/>
        <v>0</v>
      </c>
      <c r="BD32" s="44">
        <f t="shared" si="33"/>
        <v>0</v>
      </c>
      <c r="BE32" s="44">
        <f t="shared" si="34"/>
        <v>0</v>
      </c>
      <c r="BF32" s="44">
        <f t="shared" si="35"/>
        <v>0</v>
      </c>
      <c r="BG32" s="44">
        <f t="shared" si="36"/>
        <v>0</v>
      </c>
      <c r="BH32" s="44">
        <f t="shared" si="37"/>
        <v>0</v>
      </c>
      <c r="BI32" s="44">
        <f t="shared" si="38"/>
        <v>0</v>
      </c>
      <c r="BJ32" s="44">
        <f t="shared" si="39"/>
        <v>0</v>
      </c>
      <c r="BK32" s="44">
        <f t="shared" si="40"/>
        <v>0</v>
      </c>
      <c r="BL32" s="44">
        <f t="shared" si="41"/>
        <v>0</v>
      </c>
      <c r="BM32" s="44">
        <f t="shared" si="42"/>
        <v>0</v>
      </c>
      <c r="BN32" s="48" t="str">
        <f t="shared" si="43"/>
        <v/>
      </c>
      <c r="BO32" s="44">
        <f>IF(COUNTBLANK(入力シート❷!E32:U32)=0,1,0)</f>
        <v>0</v>
      </c>
    </row>
    <row r="33" spans="1:67">
      <c r="A33" s="44">
        <v>31</v>
      </c>
      <c r="B33" s="44">
        <f>IF(AND(入力シート❷!$B33="ハイパーコース",入力シート❷!C33="A推薦(単願)"),1,0)</f>
        <v>0</v>
      </c>
      <c r="C33" s="44">
        <f>IF(AND(入力シート❷!$B33="アドバンストコース",入力シート❷!$C33="A推薦(単願)"),1,0)</f>
        <v>0</v>
      </c>
      <c r="D33" s="44">
        <f>IF(AND(入力シート❷!$B33="アグレッシブコース",入力シート❷!$C33="A推薦(単願)"),1,0)</f>
        <v>0</v>
      </c>
      <c r="E33" s="44">
        <f>IF(AND(入力シート❷!$B33="ハイパーコース",OR(入力シート❷!$C33="B推薦(併願)",入力シート❷!$C33="併願優遇")),1,0)</f>
        <v>0</v>
      </c>
      <c r="F33" s="44">
        <f>IF(AND(入力シート❷!$B33="アドバンストコース",OR(入力シート❷!$C33="B推薦(併願)",入力シート❷!$C33="併願優遇")),1,0)</f>
        <v>0</v>
      </c>
      <c r="G33" s="44">
        <f>IF(AND(入力シート❷!$B33="アグレッシブコース",OR(入力シート❷!$C33="B推薦(併願)",入力シート❷!$C33="併願優遇")),1,0)</f>
        <v>0</v>
      </c>
      <c r="H33" s="44">
        <f>IF(AND(入力シート❷!$B33="アグレッシブコース",入力シート❷!$C33="C推薦(第一志望)"),1,0)</f>
        <v>0</v>
      </c>
      <c r="I33" s="44">
        <f>IF(入力シート❷!V33=■■■!I$2,3,0)</f>
        <v>0</v>
      </c>
      <c r="J33" s="44">
        <f>IF(入力シート❷!W33=■■■!J$2,2,0)</f>
        <v>0</v>
      </c>
      <c r="K33" s="44">
        <f>IF(入力シート❷!X33=■■■!K$2,2,0)</f>
        <v>0</v>
      </c>
      <c r="L33" s="44">
        <f>IF(入力シート❷!Y33=■■■!L$2,2,0)</f>
        <v>0</v>
      </c>
      <c r="M33" s="44">
        <f>IF(入力シート❷!Z33=■■■!M$2,1,0)</f>
        <v>0</v>
      </c>
      <c r="N33" s="44">
        <f>IF(入力シート❷!AA33=■■■!N$2,1,0)</f>
        <v>0</v>
      </c>
      <c r="O33" s="44">
        <f>IF(入力シート❷!AB33=■■■!O$2,1,0)</f>
        <v>0</v>
      </c>
      <c r="P33" s="44">
        <f>IF(入力シート❷!AC33=■■■!P$2,1,0)</f>
        <v>0</v>
      </c>
      <c r="Q33" s="44">
        <f>IF(入力シート❷!AD33=■■■!Q$2,1,0)</f>
        <v>0</v>
      </c>
      <c r="R33" s="44">
        <f>IF(入力シート❷!AE33=■■■!R$2,1,0)</f>
        <v>0</v>
      </c>
      <c r="S33" s="44">
        <f>IF(入力シート❷!AF33=■■■!S$2,1,0)</f>
        <v>0</v>
      </c>
      <c r="T33" s="44">
        <f t="shared" si="3"/>
        <v>0</v>
      </c>
      <c r="U33" s="44">
        <f t="shared" si="4"/>
        <v>0</v>
      </c>
      <c r="V33" s="44">
        <f t="shared" si="5"/>
        <v>0</v>
      </c>
      <c r="W33" s="44">
        <f t="shared" si="6"/>
        <v>0</v>
      </c>
      <c r="X33" s="44">
        <f t="shared" si="7"/>
        <v>0</v>
      </c>
      <c r="Y33" s="44">
        <f t="shared" si="8"/>
        <v>0</v>
      </c>
      <c r="Z33" s="44">
        <f>SUM(入力シート❷!J33:M33,入力シート❷!R33)</f>
        <v>0</v>
      </c>
      <c r="AA33" s="44">
        <f>MIN(入力シート❷!J33:R33)</f>
        <v>0</v>
      </c>
      <c r="AB33" s="44">
        <f t="shared" si="9"/>
        <v>0</v>
      </c>
      <c r="AC33" s="44">
        <f t="shared" si="10"/>
        <v>0</v>
      </c>
      <c r="AD33" s="44">
        <f t="shared" si="11"/>
        <v>0</v>
      </c>
      <c r="AE33" s="44">
        <f t="shared" si="12"/>
        <v>0</v>
      </c>
      <c r="AF33" s="44">
        <f t="shared" si="13"/>
        <v>0</v>
      </c>
      <c r="AG33" s="44">
        <f t="shared" si="14"/>
        <v>0</v>
      </c>
      <c r="AH33" s="44">
        <f t="shared" si="15"/>
        <v>0</v>
      </c>
      <c r="AI33" s="44">
        <f t="shared" si="16"/>
        <v>0</v>
      </c>
      <c r="AJ33" s="44">
        <f>入力シート❷!S33</f>
        <v>0</v>
      </c>
      <c r="AK33" s="44">
        <f>入力シート❷!T33</f>
        <v>0</v>
      </c>
      <c r="AL33" s="44">
        <f>入力シート❷!U33</f>
        <v>0</v>
      </c>
      <c r="AM33" s="44">
        <f t="shared" si="17"/>
        <v>1</v>
      </c>
      <c r="AN33" s="44">
        <f t="shared" si="18"/>
        <v>0</v>
      </c>
      <c r="AO33" s="44">
        <f t="shared" si="19"/>
        <v>0</v>
      </c>
      <c r="AP33" s="44">
        <f t="shared" si="20"/>
        <v>0</v>
      </c>
      <c r="AQ33" s="44">
        <f t="shared" si="21"/>
        <v>0</v>
      </c>
      <c r="AR33" s="44">
        <f t="shared" si="22"/>
        <v>0</v>
      </c>
      <c r="AS33" s="44">
        <f t="shared" si="23"/>
        <v>0</v>
      </c>
      <c r="AT33" s="44"/>
      <c r="AU33" s="44">
        <f t="shared" si="24"/>
        <v>0</v>
      </c>
      <c r="AV33" s="44">
        <f t="shared" si="25"/>
        <v>0</v>
      </c>
      <c r="AW33" s="44">
        <f t="shared" si="26"/>
        <v>0</v>
      </c>
      <c r="AX33" s="44">
        <f t="shared" si="27"/>
        <v>0</v>
      </c>
      <c r="AY33" s="44">
        <f t="shared" si="28"/>
        <v>0</v>
      </c>
      <c r="AZ33" s="44">
        <f t="shared" si="29"/>
        <v>0</v>
      </c>
      <c r="BA33" s="44">
        <f t="shared" si="30"/>
        <v>0</v>
      </c>
      <c r="BB33" s="44">
        <f t="shared" si="31"/>
        <v>0</v>
      </c>
      <c r="BC33" s="44">
        <f t="shared" si="32"/>
        <v>0</v>
      </c>
      <c r="BD33" s="44">
        <f t="shared" si="33"/>
        <v>0</v>
      </c>
      <c r="BE33" s="44">
        <f t="shared" si="34"/>
        <v>0</v>
      </c>
      <c r="BF33" s="44">
        <f t="shared" si="35"/>
        <v>0</v>
      </c>
      <c r="BG33" s="44">
        <f t="shared" si="36"/>
        <v>0</v>
      </c>
      <c r="BH33" s="44">
        <f t="shared" si="37"/>
        <v>0</v>
      </c>
      <c r="BI33" s="44">
        <f t="shared" si="38"/>
        <v>0</v>
      </c>
      <c r="BJ33" s="44">
        <f t="shared" si="39"/>
        <v>0</v>
      </c>
      <c r="BK33" s="44">
        <f t="shared" si="40"/>
        <v>0</v>
      </c>
      <c r="BL33" s="44">
        <f t="shared" si="41"/>
        <v>0</v>
      </c>
      <c r="BM33" s="44">
        <f t="shared" si="42"/>
        <v>0</v>
      </c>
      <c r="BN33" s="48" t="str">
        <f t="shared" si="43"/>
        <v/>
      </c>
      <c r="BO33" s="44">
        <f>IF(COUNTBLANK(入力シート❷!E33:U33)=0,1,0)</f>
        <v>0</v>
      </c>
    </row>
    <row r="34" spans="1:67">
      <c r="A34" s="44">
        <v>32</v>
      </c>
      <c r="B34" s="44">
        <f>IF(AND(入力シート❷!$B34="ハイパーコース",入力シート❷!C34="A推薦(単願)"),1,0)</f>
        <v>0</v>
      </c>
      <c r="C34" s="44">
        <f>IF(AND(入力シート❷!$B34="アドバンストコース",入力シート❷!$C34="A推薦(単願)"),1,0)</f>
        <v>0</v>
      </c>
      <c r="D34" s="44">
        <f>IF(AND(入力シート❷!$B34="アグレッシブコース",入力シート❷!$C34="A推薦(単願)"),1,0)</f>
        <v>0</v>
      </c>
      <c r="E34" s="44">
        <f>IF(AND(入力シート❷!$B34="ハイパーコース",OR(入力シート❷!$C34="B推薦(併願)",入力シート❷!$C34="併願優遇")),1,0)</f>
        <v>0</v>
      </c>
      <c r="F34" s="44">
        <f>IF(AND(入力シート❷!$B34="アドバンストコース",OR(入力シート❷!$C34="B推薦(併願)",入力シート❷!$C34="併願優遇")),1,0)</f>
        <v>0</v>
      </c>
      <c r="G34" s="44">
        <f>IF(AND(入力シート❷!$B34="アグレッシブコース",OR(入力シート❷!$C34="B推薦(併願)",入力シート❷!$C34="併願優遇")),1,0)</f>
        <v>0</v>
      </c>
      <c r="H34" s="44">
        <f>IF(AND(入力シート❷!$B34="アグレッシブコース",入力シート❷!$C34="C推薦(第一志望)"),1,0)</f>
        <v>0</v>
      </c>
      <c r="I34" s="44">
        <f>IF(入力シート❷!V34=■■■!I$2,3,0)</f>
        <v>0</v>
      </c>
      <c r="J34" s="44">
        <f>IF(入力シート❷!W34=■■■!J$2,2,0)</f>
        <v>0</v>
      </c>
      <c r="K34" s="44">
        <f>IF(入力シート❷!X34=■■■!K$2,2,0)</f>
        <v>0</v>
      </c>
      <c r="L34" s="44">
        <f>IF(入力シート❷!Y34=■■■!L$2,2,0)</f>
        <v>0</v>
      </c>
      <c r="M34" s="44">
        <f>IF(入力シート❷!Z34=■■■!M$2,1,0)</f>
        <v>0</v>
      </c>
      <c r="N34" s="44">
        <f>IF(入力シート❷!AA34=■■■!N$2,1,0)</f>
        <v>0</v>
      </c>
      <c r="O34" s="44">
        <f>IF(入力シート❷!AB34=■■■!O$2,1,0)</f>
        <v>0</v>
      </c>
      <c r="P34" s="44">
        <f>IF(入力シート❷!AC34=■■■!P$2,1,0)</f>
        <v>0</v>
      </c>
      <c r="Q34" s="44">
        <f>IF(入力シート❷!AD34=■■■!Q$2,1,0)</f>
        <v>0</v>
      </c>
      <c r="R34" s="44">
        <f>IF(入力シート❷!AE34=■■■!R$2,1,0)</f>
        <v>0</v>
      </c>
      <c r="S34" s="44">
        <f>IF(入力シート❷!AF34=■■■!S$2,1,0)</f>
        <v>0</v>
      </c>
      <c r="T34" s="44">
        <f t="shared" si="3"/>
        <v>0</v>
      </c>
      <c r="U34" s="44">
        <f t="shared" si="4"/>
        <v>0</v>
      </c>
      <c r="V34" s="44">
        <f t="shared" si="5"/>
        <v>0</v>
      </c>
      <c r="W34" s="44">
        <f t="shared" si="6"/>
        <v>0</v>
      </c>
      <c r="X34" s="44">
        <f t="shared" si="7"/>
        <v>0</v>
      </c>
      <c r="Y34" s="44">
        <f t="shared" si="8"/>
        <v>0</v>
      </c>
      <c r="Z34" s="44">
        <f>SUM(入力シート❷!J34:M34,入力シート❷!R34)</f>
        <v>0</v>
      </c>
      <c r="AA34" s="44">
        <f>MIN(入力シート❷!J34:R34)</f>
        <v>0</v>
      </c>
      <c r="AB34" s="44">
        <f t="shared" si="9"/>
        <v>0</v>
      </c>
      <c r="AC34" s="44">
        <f t="shared" si="10"/>
        <v>0</v>
      </c>
      <c r="AD34" s="44">
        <f t="shared" si="11"/>
        <v>0</v>
      </c>
      <c r="AE34" s="44">
        <f t="shared" si="12"/>
        <v>0</v>
      </c>
      <c r="AF34" s="44">
        <f t="shared" si="13"/>
        <v>0</v>
      </c>
      <c r="AG34" s="44">
        <f t="shared" si="14"/>
        <v>0</v>
      </c>
      <c r="AH34" s="44">
        <f t="shared" si="15"/>
        <v>0</v>
      </c>
      <c r="AI34" s="44">
        <f t="shared" si="16"/>
        <v>0</v>
      </c>
      <c r="AJ34" s="44">
        <f>入力シート❷!S34</f>
        <v>0</v>
      </c>
      <c r="AK34" s="44">
        <f>入力シート❷!T34</f>
        <v>0</v>
      </c>
      <c r="AL34" s="44">
        <f>入力シート❷!U34</f>
        <v>0</v>
      </c>
      <c r="AM34" s="44">
        <f t="shared" si="17"/>
        <v>1</v>
      </c>
      <c r="AN34" s="44">
        <f t="shared" si="18"/>
        <v>0</v>
      </c>
      <c r="AO34" s="44">
        <f t="shared" si="19"/>
        <v>0</v>
      </c>
      <c r="AP34" s="44">
        <f t="shared" si="20"/>
        <v>0</v>
      </c>
      <c r="AQ34" s="44">
        <f t="shared" si="21"/>
        <v>0</v>
      </c>
      <c r="AR34" s="44">
        <f t="shared" si="22"/>
        <v>0</v>
      </c>
      <c r="AS34" s="44">
        <f t="shared" si="23"/>
        <v>0</v>
      </c>
      <c r="AT34" s="44"/>
      <c r="AU34" s="44">
        <f t="shared" si="24"/>
        <v>0</v>
      </c>
      <c r="AV34" s="44">
        <f t="shared" si="25"/>
        <v>0</v>
      </c>
      <c r="AW34" s="44">
        <f t="shared" si="26"/>
        <v>0</v>
      </c>
      <c r="AX34" s="44">
        <f t="shared" si="27"/>
        <v>0</v>
      </c>
      <c r="AY34" s="44">
        <f t="shared" si="28"/>
        <v>0</v>
      </c>
      <c r="AZ34" s="44">
        <f t="shared" si="29"/>
        <v>0</v>
      </c>
      <c r="BA34" s="44">
        <f t="shared" si="30"/>
        <v>0</v>
      </c>
      <c r="BB34" s="44">
        <f t="shared" si="31"/>
        <v>0</v>
      </c>
      <c r="BC34" s="44">
        <f t="shared" si="32"/>
        <v>0</v>
      </c>
      <c r="BD34" s="44">
        <f t="shared" si="33"/>
        <v>0</v>
      </c>
      <c r="BE34" s="44">
        <f t="shared" si="34"/>
        <v>0</v>
      </c>
      <c r="BF34" s="44">
        <f t="shared" si="35"/>
        <v>0</v>
      </c>
      <c r="BG34" s="44">
        <f t="shared" si="36"/>
        <v>0</v>
      </c>
      <c r="BH34" s="44">
        <f t="shared" si="37"/>
        <v>0</v>
      </c>
      <c r="BI34" s="44">
        <f t="shared" si="38"/>
        <v>0</v>
      </c>
      <c r="BJ34" s="44">
        <f t="shared" si="39"/>
        <v>0</v>
      </c>
      <c r="BK34" s="44">
        <f t="shared" si="40"/>
        <v>0</v>
      </c>
      <c r="BL34" s="44">
        <f t="shared" si="41"/>
        <v>0</v>
      </c>
      <c r="BM34" s="44">
        <f t="shared" si="42"/>
        <v>0</v>
      </c>
      <c r="BN34" s="48" t="str">
        <f t="shared" si="43"/>
        <v/>
      </c>
      <c r="BO34" s="44">
        <f>IF(COUNTBLANK(入力シート❷!E34:U34)=0,1,0)</f>
        <v>0</v>
      </c>
    </row>
    <row r="35" spans="1:67">
      <c r="A35" s="44">
        <v>33</v>
      </c>
      <c r="B35" s="44">
        <f>IF(AND(入力シート❷!$B35="ハイパーコース",入力シート❷!C35="A推薦(単願)"),1,0)</f>
        <v>0</v>
      </c>
      <c r="C35" s="44">
        <f>IF(AND(入力シート❷!$B35="アドバンストコース",入力シート❷!$C35="A推薦(単願)"),1,0)</f>
        <v>0</v>
      </c>
      <c r="D35" s="44">
        <f>IF(AND(入力シート❷!$B35="アグレッシブコース",入力シート❷!$C35="A推薦(単願)"),1,0)</f>
        <v>0</v>
      </c>
      <c r="E35" s="44">
        <f>IF(AND(入力シート❷!$B35="ハイパーコース",OR(入力シート❷!$C35="B推薦(併願)",入力シート❷!$C35="併願優遇")),1,0)</f>
        <v>0</v>
      </c>
      <c r="F35" s="44">
        <f>IF(AND(入力シート❷!$B35="アドバンストコース",OR(入力シート❷!$C35="B推薦(併願)",入力シート❷!$C35="併願優遇")),1,0)</f>
        <v>0</v>
      </c>
      <c r="G35" s="44">
        <f>IF(AND(入力シート❷!$B35="アグレッシブコース",OR(入力シート❷!$C35="B推薦(併願)",入力シート❷!$C35="併願優遇")),1,0)</f>
        <v>0</v>
      </c>
      <c r="H35" s="44">
        <f>IF(AND(入力シート❷!$B35="アグレッシブコース",入力シート❷!$C35="C推薦(第一志望)"),1,0)</f>
        <v>0</v>
      </c>
      <c r="I35" s="44">
        <f>IF(入力シート❷!V35=■■■!I$2,3,0)</f>
        <v>0</v>
      </c>
      <c r="J35" s="44">
        <f>IF(入力シート❷!W35=■■■!J$2,2,0)</f>
        <v>0</v>
      </c>
      <c r="K35" s="44">
        <f>IF(入力シート❷!X35=■■■!K$2,2,0)</f>
        <v>0</v>
      </c>
      <c r="L35" s="44">
        <f>IF(入力シート❷!Y35=■■■!L$2,2,0)</f>
        <v>0</v>
      </c>
      <c r="M35" s="44">
        <f>IF(入力シート❷!Z35=■■■!M$2,1,0)</f>
        <v>0</v>
      </c>
      <c r="N35" s="44">
        <f>IF(入力シート❷!AA35=■■■!N$2,1,0)</f>
        <v>0</v>
      </c>
      <c r="O35" s="44">
        <f>IF(入力シート❷!AB35=■■■!O$2,1,0)</f>
        <v>0</v>
      </c>
      <c r="P35" s="44">
        <f>IF(入力シート❷!AC35=■■■!P$2,1,0)</f>
        <v>0</v>
      </c>
      <c r="Q35" s="44">
        <f>IF(入力シート❷!AD35=■■■!Q$2,1,0)</f>
        <v>0</v>
      </c>
      <c r="R35" s="44">
        <f>IF(入力シート❷!AE35=■■■!R$2,1,0)</f>
        <v>0</v>
      </c>
      <c r="S35" s="44">
        <f>IF(入力シート❷!AF35=■■■!S$2,1,0)</f>
        <v>0</v>
      </c>
      <c r="T35" s="44">
        <f t="shared" si="3"/>
        <v>0</v>
      </c>
      <c r="U35" s="44">
        <f t="shared" si="4"/>
        <v>0</v>
      </c>
      <c r="V35" s="44">
        <f t="shared" si="5"/>
        <v>0</v>
      </c>
      <c r="W35" s="44">
        <f t="shared" si="6"/>
        <v>0</v>
      </c>
      <c r="X35" s="44">
        <f t="shared" si="7"/>
        <v>0</v>
      </c>
      <c r="Y35" s="44">
        <f t="shared" si="8"/>
        <v>0</v>
      </c>
      <c r="Z35" s="44">
        <f>SUM(入力シート❷!J35:M35,入力シート❷!R35)</f>
        <v>0</v>
      </c>
      <c r="AA35" s="44">
        <f>MIN(入力シート❷!J35:R35)</f>
        <v>0</v>
      </c>
      <c r="AB35" s="44">
        <f t="shared" si="9"/>
        <v>0</v>
      </c>
      <c r="AC35" s="44">
        <f t="shared" si="10"/>
        <v>0</v>
      </c>
      <c r="AD35" s="44">
        <f t="shared" si="11"/>
        <v>0</v>
      </c>
      <c r="AE35" s="44">
        <f t="shared" si="12"/>
        <v>0</v>
      </c>
      <c r="AF35" s="44">
        <f t="shared" si="13"/>
        <v>0</v>
      </c>
      <c r="AG35" s="44">
        <f t="shared" si="14"/>
        <v>0</v>
      </c>
      <c r="AH35" s="44">
        <f t="shared" si="15"/>
        <v>0</v>
      </c>
      <c r="AI35" s="44">
        <f t="shared" si="16"/>
        <v>0</v>
      </c>
      <c r="AJ35" s="44">
        <f>入力シート❷!S35</f>
        <v>0</v>
      </c>
      <c r="AK35" s="44">
        <f>入力シート❷!T35</f>
        <v>0</v>
      </c>
      <c r="AL35" s="44">
        <f>入力シート❷!U35</f>
        <v>0</v>
      </c>
      <c r="AM35" s="44">
        <f t="shared" si="17"/>
        <v>1</v>
      </c>
      <c r="AN35" s="44">
        <f t="shared" si="18"/>
        <v>0</v>
      </c>
      <c r="AO35" s="44">
        <f t="shared" si="19"/>
        <v>0</v>
      </c>
      <c r="AP35" s="44">
        <f t="shared" si="20"/>
        <v>0</v>
      </c>
      <c r="AQ35" s="44">
        <f t="shared" si="21"/>
        <v>0</v>
      </c>
      <c r="AR35" s="44">
        <f t="shared" si="22"/>
        <v>0</v>
      </c>
      <c r="AS35" s="44">
        <f t="shared" si="23"/>
        <v>0</v>
      </c>
      <c r="AT35" s="44"/>
      <c r="AU35" s="44">
        <f t="shared" si="24"/>
        <v>0</v>
      </c>
      <c r="AV35" s="44">
        <f t="shared" si="25"/>
        <v>0</v>
      </c>
      <c r="AW35" s="44">
        <f t="shared" si="26"/>
        <v>0</v>
      </c>
      <c r="AX35" s="44">
        <f t="shared" si="27"/>
        <v>0</v>
      </c>
      <c r="AY35" s="44">
        <f t="shared" si="28"/>
        <v>0</v>
      </c>
      <c r="AZ35" s="44">
        <f t="shared" si="29"/>
        <v>0</v>
      </c>
      <c r="BA35" s="44">
        <f t="shared" si="30"/>
        <v>0</v>
      </c>
      <c r="BB35" s="44">
        <f t="shared" si="31"/>
        <v>0</v>
      </c>
      <c r="BC35" s="44">
        <f t="shared" si="32"/>
        <v>0</v>
      </c>
      <c r="BD35" s="44">
        <f t="shared" si="33"/>
        <v>0</v>
      </c>
      <c r="BE35" s="44">
        <f t="shared" si="34"/>
        <v>0</v>
      </c>
      <c r="BF35" s="44">
        <f t="shared" si="35"/>
        <v>0</v>
      </c>
      <c r="BG35" s="44">
        <f t="shared" si="36"/>
        <v>0</v>
      </c>
      <c r="BH35" s="44">
        <f t="shared" si="37"/>
        <v>0</v>
      </c>
      <c r="BI35" s="44">
        <f t="shared" si="38"/>
        <v>0</v>
      </c>
      <c r="BJ35" s="44">
        <f t="shared" si="39"/>
        <v>0</v>
      </c>
      <c r="BK35" s="44">
        <f t="shared" si="40"/>
        <v>0</v>
      </c>
      <c r="BL35" s="44">
        <f t="shared" si="41"/>
        <v>0</v>
      </c>
      <c r="BM35" s="44">
        <f t="shared" si="42"/>
        <v>0</v>
      </c>
      <c r="BN35" s="48" t="str">
        <f t="shared" si="43"/>
        <v/>
      </c>
      <c r="BO35" s="44">
        <f>IF(COUNTBLANK(入力シート❷!E35:U35)=0,1,0)</f>
        <v>0</v>
      </c>
    </row>
    <row r="36" spans="1:67">
      <c r="A36" s="44">
        <v>34</v>
      </c>
      <c r="B36" s="44">
        <f>IF(AND(入力シート❷!$B36="ハイパーコース",入力シート❷!C36="A推薦(単願)"),1,0)</f>
        <v>0</v>
      </c>
      <c r="C36" s="44">
        <f>IF(AND(入力シート❷!$B36="アドバンストコース",入力シート❷!$C36="A推薦(単願)"),1,0)</f>
        <v>0</v>
      </c>
      <c r="D36" s="44">
        <f>IF(AND(入力シート❷!$B36="アグレッシブコース",入力シート❷!$C36="A推薦(単願)"),1,0)</f>
        <v>0</v>
      </c>
      <c r="E36" s="44">
        <f>IF(AND(入力シート❷!$B36="ハイパーコース",OR(入力シート❷!$C36="B推薦(併願)",入力シート❷!$C36="併願優遇")),1,0)</f>
        <v>0</v>
      </c>
      <c r="F36" s="44">
        <f>IF(AND(入力シート❷!$B36="アドバンストコース",OR(入力シート❷!$C36="B推薦(併願)",入力シート❷!$C36="併願優遇")),1,0)</f>
        <v>0</v>
      </c>
      <c r="G36" s="44">
        <f>IF(AND(入力シート❷!$B36="アグレッシブコース",OR(入力シート❷!$C36="B推薦(併願)",入力シート❷!$C36="併願優遇")),1,0)</f>
        <v>0</v>
      </c>
      <c r="H36" s="44">
        <f>IF(AND(入力シート❷!$B36="アグレッシブコース",入力シート❷!$C36="C推薦(第一志望)"),1,0)</f>
        <v>0</v>
      </c>
      <c r="I36" s="44">
        <f>IF(入力シート❷!V36=■■■!I$2,3,0)</f>
        <v>0</v>
      </c>
      <c r="J36" s="44">
        <f>IF(入力シート❷!W36=■■■!J$2,2,0)</f>
        <v>0</v>
      </c>
      <c r="K36" s="44">
        <f>IF(入力シート❷!X36=■■■!K$2,2,0)</f>
        <v>0</v>
      </c>
      <c r="L36" s="44">
        <f>IF(入力シート❷!Y36=■■■!L$2,2,0)</f>
        <v>0</v>
      </c>
      <c r="M36" s="44">
        <f>IF(入力シート❷!Z36=■■■!M$2,1,0)</f>
        <v>0</v>
      </c>
      <c r="N36" s="44">
        <f>IF(入力シート❷!AA36=■■■!N$2,1,0)</f>
        <v>0</v>
      </c>
      <c r="O36" s="44">
        <f>IF(入力シート❷!AB36=■■■!O$2,1,0)</f>
        <v>0</v>
      </c>
      <c r="P36" s="44">
        <f>IF(入力シート❷!AC36=■■■!P$2,1,0)</f>
        <v>0</v>
      </c>
      <c r="Q36" s="44">
        <f>IF(入力シート❷!AD36=■■■!Q$2,1,0)</f>
        <v>0</v>
      </c>
      <c r="R36" s="44">
        <f>IF(入力シート❷!AE36=■■■!R$2,1,0)</f>
        <v>0</v>
      </c>
      <c r="S36" s="44">
        <f>IF(入力シート❷!AF36=■■■!S$2,1,0)</f>
        <v>0</v>
      </c>
      <c r="T36" s="44">
        <f t="shared" si="3"/>
        <v>0</v>
      </c>
      <c r="U36" s="44">
        <f t="shared" si="4"/>
        <v>0</v>
      </c>
      <c r="V36" s="44">
        <f t="shared" si="5"/>
        <v>0</v>
      </c>
      <c r="W36" s="44">
        <f t="shared" si="6"/>
        <v>0</v>
      </c>
      <c r="X36" s="44">
        <f t="shared" si="7"/>
        <v>0</v>
      </c>
      <c r="Y36" s="44">
        <f t="shared" si="8"/>
        <v>0</v>
      </c>
      <c r="Z36" s="44">
        <f>SUM(入力シート❷!J36:M36,入力シート❷!R36)</f>
        <v>0</v>
      </c>
      <c r="AA36" s="44">
        <f>MIN(入力シート❷!J36:R36)</f>
        <v>0</v>
      </c>
      <c r="AB36" s="44">
        <f t="shared" si="9"/>
        <v>0</v>
      </c>
      <c r="AC36" s="44">
        <f t="shared" si="10"/>
        <v>0</v>
      </c>
      <c r="AD36" s="44">
        <f t="shared" si="11"/>
        <v>0</v>
      </c>
      <c r="AE36" s="44">
        <f t="shared" si="12"/>
        <v>0</v>
      </c>
      <c r="AF36" s="44">
        <f t="shared" si="13"/>
        <v>0</v>
      </c>
      <c r="AG36" s="44">
        <f t="shared" si="14"/>
        <v>0</v>
      </c>
      <c r="AH36" s="44">
        <f t="shared" si="15"/>
        <v>0</v>
      </c>
      <c r="AI36" s="44">
        <f t="shared" si="16"/>
        <v>0</v>
      </c>
      <c r="AJ36" s="44">
        <f>入力シート❷!S36</f>
        <v>0</v>
      </c>
      <c r="AK36" s="44">
        <f>入力シート❷!T36</f>
        <v>0</v>
      </c>
      <c r="AL36" s="44">
        <f>入力シート❷!U36</f>
        <v>0</v>
      </c>
      <c r="AM36" s="44">
        <f t="shared" si="17"/>
        <v>1</v>
      </c>
      <c r="AN36" s="44">
        <f t="shared" si="18"/>
        <v>0</v>
      </c>
      <c r="AO36" s="44">
        <f t="shared" si="19"/>
        <v>0</v>
      </c>
      <c r="AP36" s="44">
        <f t="shared" si="20"/>
        <v>0</v>
      </c>
      <c r="AQ36" s="44">
        <f t="shared" si="21"/>
        <v>0</v>
      </c>
      <c r="AR36" s="44">
        <f t="shared" si="22"/>
        <v>0</v>
      </c>
      <c r="AS36" s="44">
        <f t="shared" si="23"/>
        <v>0</v>
      </c>
      <c r="AT36" s="44"/>
      <c r="AU36" s="44">
        <f t="shared" si="24"/>
        <v>0</v>
      </c>
      <c r="AV36" s="44">
        <f t="shared" si="25"/>
        <v>0</v>
      </c>
      <c r="AW36" s="44">
        <f t="shared" si="26"/>
        <v>0</v>
      </c>
      <c r="AX36" s="44">
        <f t="shared" si="27"/>
        <v>0</v>
      </c>
      <c r="AY36" s="44">
        <f t="shared" si="28"/>
        <v>0</v>
      </c>
      <c r="AZ36" s="44">
        <f t="shared" si="29"/>
        <v>0</v>
      </c>
      <c r="BA36" s="44">
        <f t="shared" si="30"/>
        <v>0</v>
      </c>
      <c r="BB36" s="44">
        <f t="shared" si="31"/>
        <v>0</v>
      </c>
      <c r="BC36" s="44">
        <f t="shared" si="32"/>
        <v>0</v>
      </c>
      <c r="BD36" s="44">
        <f t="shared" si="33"/>
        <v>0</v>
      </c>
      <c r="BE36" s="44">
        <f t="shared" si="34"/>
        <v>0</v>
      </c>
      <c r="BF36" s="44">
        <f t="shared" si="35"/>
        <v>0</v>
      </c>
      <c r="BG36" s="44">
        <f t="shared" si="36"/>
        <v>0</v>
      </c>
      <c r="BH36" s="44">
        <f t="shared" si="37"/>
        <v>0</v>
      </c>
      <c r="BI36" s="44">
        <f t="shared" si="38"/>
        <v>0</v>
      </c>
      <c r="BJ36" s="44">
        <f t="shared" si="39"/>
        <v>0</v>
      </c>
      <c r="BK36" s="44">
        <f t="shared" si="40"/>
        <v>0</v>
      </c>
      <c r="BL36" s="44">
        <f t="shared" si="41"/>
        <v>0</v>
      </c>
      <c r="BM36" s="44">
        <f t="shared" si="42"/>
        <v>0</v>
      </c>
      <c r="BN36" s="48" t="str">
        <f t="shared" si="43"/>
        <v/>
      </c>
      <c r="BO36" s="44">
        <f>IF(COUNTBLANK(入力シート❷!E36:U36)=0,1,0)</f>
        <v>0</v>
      </c>
    </row>
    <row r="37" spans="1:67">
      <c r="A37" s="44">
        <v>35</v>
      </c>
      <c r="B37" s="44">
        <f>IF(AND(入力シート❷!$B37="ハイパーコース",入力シート❷!C37="A推薦(単願)"),1,0)</f>
        <v>0</v>
      </c>
      <c r="C37" s="44">
        <f>IF(AND(入力シート❷!$B37="アドバンストコース",入力シート❷!$C37="A推薦(単願)"),1,0)</f>
        <v>0</v>
      </c>
      <c r="D37" s="44">
        <f>IF(AND(入力シート❷!$B37="アグレッシブコース",入力シート❷!$C37="A推薦(単願)"),1,0)</f>
        <v>0</v>
      </c>
      <c r="E37" s="44">
        <f>IF(AND(入力シート❷!$B37="ハイパーコース",OR(入力シート❷!$C37="B推薦(併願)",入力シート❷!$C37="併願優遇")),1,0)</f>
        <v>0</v>
      </c>
      <c r="F37" s="44">
        <f>IF(AND(入力シート❷!$B37="アドバンストコース",OR(入力シート❷!$C37="B推薦(併願)",入力シート❷!$C37="併願優遇")),1,0)</f>
        <v>0</v>
      </c>
      <c r="G37" s="44">
        <f>IF(AND(入力シート❷!$B37="アグレッシブコース",OR(入力シート❷!$C37="B推薦(併願)",入力シート❷!$C37="併願優遇")),1,0)</f>
        <v>0</v>
      </c>
      <c r="H37" s="44">
        <f>IF(AND(入力シート❷!$B37="アグレッシブコース",入力シート❷!$C37="C推薦(第一志望)"),1,0)</f>
        <v>0</v>
      </c>
      <c r="I37" s="44">
        <f>IF(入力シート❷!V37=■■■!I$2,3,0)</f>
        <v>0</v>
      </c>
      <c r="J37" s="44">
        <f>IF(入力シート❷!W37=■■■!J$2,2,0)</f>
        <v>0</v>
      </c>
      <c r="K37" s="44">
        <f>IF(入力シート❷!X37=■■■!K$2,2,0)</f>
        <v>0</v>
      </c>
      <c r="L37" s="44">
        <f>IF(入力シート❷!Y37=■■■!L$2,2,0)</f>
        <v>0</v>
      </c>
      <c r="M37" s="44">
        <f>IF(入力シート❷!Z37=■■■!M$2,1,0)</f>
        <v>0</v>
      </c>
      <c r="N37" s="44">
        <f>IF(入力シート❷!AA37=■■■!N$2,1,0)</f>
        <v>0</v>
      </c>
      <c r="O37" s="44">
        <f>IF(入力シート❷!AB37=■■■!O$2,1,0)</f>
        <v>0</v>
      </c>
      <c r="P37" s="44">
        <f>IF(入力シート❷!AC37=■■■!P$2,1,0)</f>
        <v>0</v>
      </c>
      <c r="Q37" s="44">
        <f>IF(入力シート❷!AD37=■■■!Q$2,1,0)</f>
        <v>0</v>
      </c>
      <c r="R37" s="44">
        <f>IF(入力シート❷!AE37=■■■!R$2,1,0)</f>
        <v>0</v>
      </c>
      <c r="S37" s="44">
        <f>IF(入力シート❷!AF37=■■■!S$2,1,0)</f>
        <v>0</v>
      </c>
      <c r="T37" s="44">
        <f t="shared" si="3"/>
        <v>0</v>
      </c>
      <c r="U37" s="44">
        <f t="shared" si="4"/>
        <v>0</v>
      </c>
      <c r="V37" s="44">
        <f t="shared" si="5"/>
        <v>0</v>
      </c>
      <c r="W37" s="44">
        <f t="shared" si="6"/>
        <v>0</v>
      </c>
      <c r="X37" s="44">
        <f t="shared" si="7"/>
        <v>0</v>
      </c>
      <c r="Y37" s="44">
        <f t="shared" si="8"/>
        <v>0</v>
      </c>
      <c r="Z37" s="44">
        <f>SUM(入力シート❷!J37:M37,入力シート❷!R37)</f>
        <v>0</v>
      </c>
      <c r="AA37" s="44">
        <f>MIN(入力シート❷!J37:R37)</f>
        <v>0</v>
      </c>
      <c r="AB37" s="44">
        <f t="shared" si="9"/>
        <v>0</v>
      </c>
      <c r="AC37" s="44">
        <f t="shared" si="10"/>
        <v>0</v>
      </c>
      <c r="AD37" s="44">
        <f t="shared" si="11"/>
        <v>0</v>
      </c>
      <c r="AE37" s="44">
        <f t="shared" si="12"/>
        <v>0</v>
      </c>
      <c r="AF37" s="44">
        <f t="shared" si="13"/>
        <v>0</v>
      </c>
      <c r="AG37" s="44">
        <f t="shared" si="14"/>
        <v>0</v>
      </c>
      <c r="AH37" s="44">
        <f t="shared" si="15"/>
        <v>0</v>
      </c>
      <c r="AI37" s="44">
        <f t="shared" si="16"/>
        <v>0</v>
      </c>
      <c r="AJ37" s="44">
        <f>入力シート❷!S37</f>
        <v>0</v>
      </c>
      <c r="AK37" s="44">
        <f>入力シート❷!T37</f>
        <v>0</v>
      </c>
      <c r="AL37" s="44">
        <f>入力シート❷!U37</f>
        <v>0</v>
      </c>
      <c r="AM37" s="44">
        <f t="shared" si="17"/>
        <v>1</v>
      </c>
      <c r="AN37" s="44">
        <f t="shared" si="18"/>
        <v>0</v>
      </c>
      <c r="AO37" s="44">
        <f t="shared" si="19"/>
        <v>0</v>
      </c>
      <c r="AP37" s="44">
        <f t="shared" si="20"/>
        <v>0</v>
      </c>
      <c r="AQ37" s="44">
        <f t="shared" si="21"/>
        <v>0</v>
      </c>
      <c r="AR37" s="44">
        <f t="shared" si="22"/>
        <v>0</v>
      </c>
      <c r="AS37" s="44">
        <f t="shared" si="23"/>
        <v>0</v>
      </c>
      <c r="AT37" s="44"/>
      <c r="AU37" s="44">
        <f t="shared" si="24"/>
        <v>0</v>
      </c>
      <c r="AV37" s="44">
        <f t="shared" si="25"/>
        <v>0</v>
      </c>
      <c r="AW37" s="44">
        <f t="shared" si="26"/>
        <v>0</v>
      </c>
      <c r="AX37" s="44">
        <f t="shared" si="27"/>
        <v>0</v>
      </c>
      <c r="AY37" s="44">
        <f t="shared" si="28"/>
        <v>0</v>
      </c>
      <c r="AZ37" s="44">
        <f t="shared" si="29"/>
        <v>0</v>
      </c>
      <c r="BA37" s="44">
        <f t="shared" si="30"/>
        <v>0</v>
      </c>
      <c r="BB37" s="44">
        <f t="shared" si="31"/>
        <v>0</v>
      </c>
      <c r="BC37" s="44">
        <f t="shared" si="32"/>
        <v>0</v>
      </c>
      <c r="BD37" s="44">
        <f t="shared" si="33"/>
        <v>0</v>
      </c>
      <c r="BE37" s="44">
        <f t="shared" si="34"/>
        <v>0</v>
      </c>
      <c r="BF37" s="44">
        <f t="shared" si="35"/>
        <v>0</v>
      </c>
      <c r="BG37" s="44">
        <f t="shared" si="36"/>
        <v>0</v>
      </c>
      <c r="BH37" s="44">
        <f t="shared" si="37"/>
        <v>0</v>
      </c>
      <c r="BI37" s="44">
        <f t="shared" si="38"/>
        <v>0</v>
      </c>
      <c r="BJ37" s="44">
        <f t="shared" si="39"/>
        <v>0</v>
      </c>
      <c r="BK37" s="44">
        <f t="shared" si="40"/>
        <v>0</v>
      </c>
      <c r="BL37" s="44">
        <f t="shared" si="41"/>
        <v>0</v>
      </c>
      <c r="BM37" s="44">
        <f t="shared" si="42"/>
        <v>0</v>
      </c>
      <c r="BN37" s="48" t="str">
        <f t="shared" si="43"/>
        <v/>
      </c>
      <c r="BO37" s="44">
        <f>IF(COUNTBLANK(入力シート❷!E37:U37)=0,1,0)</f>
        <v>0</v>
      </c>
    </row>
    <row r="38" spans="1:67">
      <c r="A38" s="44">
        <v>36</v>
      </c>
      <c r="B38" s="44">
        <f>IF(AND(入力シート❷!$B38="ハイパーコース",入力シート❷!C38="A推薦(単願)"),1,0)</f>
        <v>0</v>
      </c>
      <c r="C38" s="44">
        <f>IF(AND(入力シート❷!$B38="アドバンストコース",入力シート❷!$C38="A推薦(単願)"),1,0)</f>
        <v>0</v>
      </c>
      <c r="D38" s="44">
        <f>IF(AND(入力シート❷!$B38="アグレッシブコース",入力シート❷!$C38="A推薦(単願)"),1,0)</f>
        <v>0</v>
      </c>
      <c r="E38" s="44">
        <f>IF(AND(入力シート❷!$B38="ハイパーコース",OR(入力シート❷!$C38="B推薦(併願)",入力シート❷!$C38="併願優遇")),1,0)</f>
        <v>0</v>
      </c>
      <c r="F38" s="44">
        <f>IF(AND(入力シート❷!$B38="アドバンストコース",OR(入力シート❷!$C38="B推薦(併願)",入力シート❷!$C38="併願優遇")),1,0)</f>
        <v>0</v>
      </c>
      <c r="G38" s="44">
        <f>IF(AND(入力シート❷!$B38="アグレッシブコース",OR(入力シート❷!$C38="B推薦(併願)",入力シート❷!$C38="併願優遇")),1,0)</f>
        <v>0</v>
      </c>
      <c r="H38" s="44">
        <f>IF(AND(入力シート❷!$B38="アグレッシブコース",入力シート❷!$C38="C推薦(第一志望)"),1,0)</f>
        <v>0</v>
      </c>
      <c r="I38" s="44">
        <f>IF(入力シート❷!V38=■■■!I$2,3,0)</f>
        <v>0</v>
      </c>
      <c r="J38" s="44">
        <f>IF(入力シート❷!W38=■■■!J$2,2,0)</f>
        <v>0</v>
      </c>
      <c r="K38" s="44">
        <f>IF(入力シート❷!X38=■■■!K$2,2,0)</f>
        <v>0</v>
      </c>
      <c r="L38" s="44">
        <f>IF(入力シート❷!Y38=■■■!L$2,2,0)</f>
        <v>0</v>
      </c>
      <c r="M38" s="44">
        <f>IF(入力シート❷!Z38=■■■!M$2,1,0)</f>
        <v>0</v>
      </c>
      <c r="N38" s="44">
        <f>IF(入力シート❷!AA38=■■■!N$2,1,0)</f>
        <v>0</v>
      </c>
      <c r="O38" s="44">
        <f>IF(入力シート❷!AB38=■■■!O$2,1,0)</f>
        <v>0</v>
      </c>
      <c r="P38" s="44">
        <f>IF(入力シート❷!AC38=■■■!P$2,1,0)</f>
        <v>0</v>
      </c>
      <c r="Q38" s="44">
        <f>IF(入力シート❷!AD38=■■■!Q$2,1,0)</f>
        <v>0</v>
      </c>
      <c r="R38" s="44">
        <f>IF(入力シート❷!AE38=■■■!R$2,1,0)</f>
        <v>0</v>
      </c>
      <c r="S38" s="44">
        <f>IF(入力シート❷!AF38=■■■!S$2,1,0)</f>
        <v>0</v>
      </c>
      <c r="T38" s="44">
        <f t="shared" si="3"/>
        <v>0</v>
      </c>
      <c r="U38" s="44">
        <f t="shared" si="4"/>
        <v>0</v>
      </c>
      <c r="V38" s="44">
        <f t="shared" si="5"/>
        <v>0</v>
      </c>
      <c r="W38" s="44">
        <f t="shared" si="6"/>
        <v>0</v>
      </c>
      <c r="X38" s="44">
        <f t="shared" si="7"/>
        <v>0</v>
      </c>
      <c r="Y38" s="44">
        <f t="shared" si="8"/>
        <v>0</v>
      </c>
      <c r="Z38" s="44">
        <f>SUM(入力シート❷!J38:M38,入力シート❷!R38)</f>
        <v>0</v>
      </c>
      <c r="AA38" s="44">
        <f>MIN(入力シート❷!J38:R38)</f>
        <v>0</v>
      </c>
      <c r="AB38" s="44">
        <f t="shared" si="9"/>
        <v>0</v>
      </c>
      <c r="AC38" s="44">
        <f t="shared" si="10"/>
        <v>0</v>
      </c>
      <c r="AD38" s="44">
        <f t="shared" si="11"/>
        <v>0</v>
      </c>
      <c r="AE38" s="44">
        <f t="shared" si="12"/>
        <v>0</v>
      </c>
      <c r="AF38" s="44">
        <f t="shared" si="13"/>
        <v>0</v>
      </c>
      <c r="AG38" s="44">
        <f t="shared" si="14"/>
        <v>0</v>
      </c>
      <c r="AH38" s="44">
        <f t="shared" si="15"/>
        <v>0</v>
      </c>
      <c r="AI38" s="44">
        <f t="shared" si="16"/>
        <v>0</v>
      </c>
      <c r="AJ38" s="44">
        <f>入力シート❷!S38</f>
        <v>0</v>
      </c>
      <c r="AK38" s="44">
        <f>入力シート❷!T38</f>
        <v>0</v>
      </c>
      <c r="AL38" s="44">
        <f>入力シート❷!U38</f>
        <v>0</v>
      </c>
      <c r="AM38" s="44">
        <f t="shared" si="17"/>
        <v>1</v>
      </c>
      <c r="AN38" s="44">
        <f t="shared" si="18"/>
        <v>0</v>
      </c>
      <c r="AO38" s="44">
        <f t="shared" si="19"/>
        <v>0</v>
      </c>
      <c r="AP38" s="44">
        <f t="shared" si="20"/>
        <v>0</v>
      </c>
      <c r="AQ38" s="44">
        <f t="shared" si="21"/>
        <v>0</v>
      </c>
      <c r="AR38" s="44">
        <f t="shared" si="22"/>
        <v>0</v>
      </c>
      <c r="AS38" s="44">
        <f t="shared" si="23"/>
        <v>0</v>
      </c>
      <c r="AT38" s="44"/>
      <c r="AU38" s="44">
        <f t="shared" si="24"/>
        <v>0</v>
      </c>
      <c r="AV38" s="44">
        <f t="shared" si="25"/>
        <v>0</v>
      </c>
      <c r="AW38" s="44">
        <f t="shared" si="26"/>
        <v>0</v>
      </c>
      <c r="AX38" s="44">
        <f t="shared" si="27"/>
        <v>0</v>
      </c>
      <c r="AY38" s="44">
        <f t="shared" si="28"/>
        <v>0</v>
      </c>
      <c r="AZ38" s="44">
        <f t="shared" si="29"/>
        <v>0</v>
      </c>
      <c r="BA38" s="44">
        <f t="shared" si="30"/>
        <v>0</v>
      </c>
      <c r="BB38" s="44">
        <f t="shared" si="31"/>
        <v>0</v>
      </c>
      <c r="BC38" s="44">
        <f t="shared" si="32"/>
        <v>0</v>
      </c>
      <c r="BD38" s="44">
        <f t="shared" si="33"/>
        <v>0</v>
      </c>
      <c r="BE38" s="44">
        <f t="shared" si="34"/>
        <v>0</v>
      </c>
      <c r="BF38" s="44">
        <f t="shared" si="35"/>
        <v>0</v>
      </c>
      <c r="BG38" s="44">
        <f t="shared" si="36"/>
        <v>0</v>
      </c>
      <c r="BH38" s="44">
        <f t="shared" si="37"/>
        <v>0</v>
      </c>
      <c r="BI38" s="44">
        <f t="shared" si="38"/>
        <v>0</v>
      </c>
      <c r="BJ38" s="44">
        <f t="shared" si="39"/>
        <v>0</v>
      </c>
      <c r="BK38" s="44">
        <f t="shared" si="40"/>
        <v>0</v>
      </c>
      <c r="BL38" s="44">
        <f t="shared" si="41"/>
        <v>0</v>
      </c>
      <c r="BM38" s="44">
        <f t="shared" si="42"/>
        <v>0</v>
      </c>
      <c r="BN38" s="48" t="str">
        <f t="shared" si="43"/>
        <v/>
      </c>
      <c r="BO38" s="44">
        <f>IF(COUNTBLANK(入力シート❷!E38:U38)=0,1,0)</f>
        <v>0</v>
      </c>
    </row>
    <row r="39" spans="1:67">
      <c r="A39" s="44">
        <v>37</v>
      </c>
      <c r="B39" s="44">
        <f>IF(AND(入力シート❷!$B39="ハイパーコース",入力シート❷!C39="A推薦(単願)"),1,0)</f>
        <v>0</v>
      </c>
      <c r="C39" s="44">
        <f>IF(AND(入力シート❷!$B39="アドバンストコース",入力シート❷!$C39="A推薦(単願)"),1,0)</f>
        <v>0</v>
      </c>
      <c r="D39" s="44">
        <f>IF(AND(入力シート❷!$B39="アグレッシブコース",入力シート❷!$C39="A推薦(単願)"),1,0)</f>
        <v>0</v>
      </c>
      <c r="E39" s="44">
        <f>IF(AND(入力シート❷!$B39="ハイパーコース",OR(入力シート❷!$C39="B推薦(併願)",入力シート❷!$C39="併願優遇")),1,0)</f>
        <v>0</v>
      </c>
      <c r="F39" s="44">
        <f>IF(AND(入力シート❷!$B39="アドバンストコース",OR(入力シート❷!$C39="B推薦(併願)",入力シート❷!$C39="併願優遇")),1,0)</f>
        <v>0</v>
      </c>
      <c r="G39" s="44">
        <f>IF(AND(入力シート❷!$B39="アグレッシブコース",OR(入力シート❷!$C39="B推薦(併願)",入力シート❷!$C39="併願優遇")),1,0)</f>
        <v>0</v>
      </c>
      <c r="H39" s="44">
        <f>IF(AND(入力シート❷!$B39="アグレッシブコース",入力シート❷!$C39="C推薦(第一志望)"),1,0)</f>
        <v>0</v>
      </c>
      <c r="I39" s="44">
        <f>IF(入力シート❷!V39=■■■!I$2,3,0)</f>
        <v>0</v>
      </c>
      <c r="J39" s="44">
        <f>IF(入力シート❷!W39=■■■!J$2,2,0)</f>
        <v>0</v>
      </c>
      <c r="K39" s="44">
        <f>IF(入力シート❷!X39=■■■!K$2,2,0)</f>
        <v>0</v>
      </c>
      <c r="L39" s="44">
        <f>IF(入力シート❷!Y39=■■■!L$2,2,0)</f>
        <v>0</v>
      </c>
      <c r="M39" s="44">
        <f>IF(入力シート❷!Z39=■■■!M$2,1,0)</f>
        <v>0</v>
      </c>
      <c r="N39" s="44">
        <f>IF(入力シート❷!AA39=■■■!N$2,1,0)</f>
        <v>0</v>
      </c>
      <c r="O39" s="44">
        <f>IF(入力シート❷!AB39=■■■!O$2,1,0)</f>
        <v>0</v>
      </c>
      <c r="P39" s="44">
        <f>IF(入力シート❷!AC39=■■■!P$2,1,0)</f>
        <v>0</v>
      </c>
      <c r="Q39" s="44">
        <f>IF(入力シート❷!AD39=■■■!Q$2,1,0)</f>
        <v>0</v>
      </c>
      <c r="R39" s="44">
        <f>IF(入力シート❷!AE39=■■■!R$2,1,0)</f>
        <v>0</v>
      </c>
      <c r="S39" s="44">
        <f>IF(入力シート❷!AF39=■■■!S$2,1,0)</f>
        <v>0</v>
      </c>
      <c r="T39" s="44">
        <f t="shared" si="3"/>
        <v>0</v>
      </c>
      <c r="U39" s="44">
        <f t="shared" si="4"/>
        <v>0</v>
      </c>
      <c r="V39" s="44">
        <f t="shared" si="5"/>
        <v>0</v>
      </c>
      <c r="W39" s="44">
        <f t="shared" si="6"/>
        <v>0</v>
      </c>
      <c r="X39" s="44">
        <f t="shared" si="7"/>
        <v>0</v>
      </c>
      <c r="Y39" s="44">
        <f t="shared" si="8"/>
        <v>0</v>
      </c>
      <c r="Z39" s="44">
        <f>SUM(入力シート❷!J39:M39,入力シート❷!R39)</f>
        <v>0</v>
      </c>
      <c r="AA39" s="44">
        <f>MIN(入力シート❷!J39:R39)</f>
        <v>0</v>
      </c>
      <c r="AB39" s="44">
        <f t="shared" si="9"/>
        <v>0</v>
      </c>
      <c r="AC39" s="44">
        <f t="shared" si="10"/>
        <v>0</v>
      </c>
      <c r="AD39" s="44">
        <f t="shared" si="11"/>
        <v>0</v>
      </c>
      <c r="AE39" s="44">
        <f t="shared" si="12"/>
        <v>0</v>
      </c>
      <c r="AF39" s="44">
        <f t="shared" si="13"/>
        <v>0</v>
      </c>
      <c r="AG39" s="44">
        <f t="shared" si="14"/>
        <v>0</v>
      </c>
      <c r="AH39" s="44">
        <f t="shared" si="15"/>
        <v>0</v>
      </c>
      <c r="AI39" s="44">
        <f t="shared" si="16"/>
        <v>0</v>
      </c>
      <c r="AJ39" s="44">
        <f>入力シート❷!S39</f>
        <v>0</v>
      </c>
      <c r="AK39" s="44">
        <f>入力シート❷!T39</f>
        <v>0</v>
      </c>
      <c r="AL39" s="44">
        <f>入力シート❷!U39</f>
        <v>0</v>
      </c>
      <c r="AM39" s="44">
        <f t="shared" si="17"/>
        <v>1</v>
      </c>
      <c r="AN39" s="44">
        <f t="shared" si="18"/>
        <v>0</v>
      </c>
      <c r="AO39" s="44">
        <f t="shared" si="19"/>
        <v>0</v>
      </c>
      <c r="AP39" s="44">
        <f t="shared" si="20"/>
        <v>0</v>
      </c>
      <c r="AQ39" s="44">
        <f t="shared" si="21"/>
        <v>0</v>
      </c>
      <c r="AR39" s="44">
        <f t="shared" si="22"/>
        <v>0</v>
      </c>
      <c r="AS39" s="44">
        <f t="shared" si="23"/>
        <v>0</v>
      </c>
      <c r="AT39" s="44"/>
      <c r="AU39" s="44">
        <f t="shared" si="24"/>
        <v>0</v>
      </c>
      <c r="AV39" s="44">
        <f t="shared" si="25"/>
        <v>0</v>
      </c>
      <c r="AW39" s="44">
        <f t="shared" si="26"/>
        <v>0</v>
      </c>
      <c r="AX39" s="44">
        <f t="shared" si="27"/>
        <v>0</v>
      </c>
      <c r="AY39" s="44">
        <f t="shared" si="28"/>
        <v>0</v>
      </c>
      <c r="AZ39" s="44">
        <f t="shared" si="29"/>
        <v>0</v>
      </c>
      <c r="BA39" s="44">
        <f t="shared" si="30"/>
        <v>0</v>
      </c>
      <c r="BB39" s="44">
        <f t="shared" si="31"/>
        <v>0</v>
      </c>
      <c r="BC39" s="44">
        <f t="shared" si="32"/>
        <v>0</v>
      </c>
      <c r="BD39" s="44">
        <f t="shared" si="33"/>
        <v>0</v>
      </c>
      <c r="BE39" s="44">
        <f t="shared" si="34"/>
        <v>0</v>
      </c>
      <c r="BF39" s="44">
        <f t="shared" si="35"/>
        <v>0</v>
      </c>
      <c r="BG39" s="44">
        <f t="shared" si="36"/>
        <v>0</v>
      </c>
      <c r="BH39" s="44">
        <f t="shared" si="37"/>
        <v>0</v>
      </c>
      <c r="BI39" s="44">
        <f t="shared" si="38"/>
        <v>0</v>
      </c>
      <c r="BJ39" s="44">
        <f t="shared" si="39"/>
        <v>0</v>
      </c>
      <c r="BK39" s="44">
        <f t="shared" si="40"/>
        <v>0</v>
      </c>
      <c r="BL39" s="44">
        <f t="shared" si="41"/>
        <v>0</v>
      </c>
      <c r="BM39" s="44">
        <f t="shared" si="42"/>
        <v>0</v>
      </c>
      <c r="BN39" s="48" t="str">
        <f t="shared" si="43"/>
        <v/>
      </c>
      <c r="BO39" s="44">
        <f>IF(COUNTBLANK(入力シート❷!E39:U39)=0,1,0)</f>
        <v>0</v>
      </c>
    </row>
    <row r="40" spans="1:67">
      <c r="A40" s="44">
        <v>38</v>
      </c>
      <c r="B40" s="44">
        <f>IF(AND(入力シート❷!$B40="ハイパーコース",入力シート❷!C40="A推薦(単願)"),1,0)</f>
        <v>0</v>
      </c>
      <c r="C40" s="44">
        <f>IF(AND(入力シート❷!$B40="アドバンストコース",入力シート❷!$C40="A推薦(単願)"),1,0)</f>
        <v>0</v>
      </c>
      <c r="D40" s="44">
        <f>IF(AND(入力シート❷!$B40="アグレッシブコース",入力シート❷!$C40="A推薦(単願)"),1,0)</f>
        <v>0</v>
      </c>
      <c r="E40" s="44">
        <f>IF(AND(入力シート❷!$B40="ハイパーコース",OR(入力シート❷!$C40="B推薦(併願)",入力シート❷!$C40="併願優遇")),1,0)</f>
        <v>0</v>
      </c>
      <c r="F40" s="44">
        <f>IF(AND(入力シート❷!$B40="アドバンストコース",OR(入力シート❷!$C40="B推薦(併願)",入力シート❷!$C40="併願優遇")),1,0)</f>
        <v>0</v>
      </c>
      <c r="G40" s="44">
        <f>IF(AND(入力シート❷!$B40="アグレッシブコース",OR(入力シート❷!$C40="B推薦(併願)",入力シート❷!$C40="併願優遇")),1,0)</f>
        <v>0</v>
      </c>
      <c r="H40" s="44">
        <f>IF(AND(入力シート❷!$B40="アグレッシブコース",入力シート❷!$C40="C推薦(第一志望)"),1,0)</f>
        <v>0</v>
      </c>
      <c r="I40" s="44">
        <f>IF(入力シート❷!V40=■■■!I$2,3,0)</f>
        <v>0</v>
      </c>
      <c r="J40" s="44">
        <f>IF(入力シート❷!W40=■■■!J$2,2,0)</f>
        <v>0</v>
      </c>
      <c r="K40" s="44">
        <f>IF(入力シート❷!X40=■■■!K$2,2,0)</f>
        <v>0</v>
      </c>
      <c r="L40" s="44">
        <f>IF(入力シート❷!Y40=■■■!L$2,2,0)</f>
        <v>0</v>
      </c>
      <c r="M40" s="44">
        <f>IF(入力シート❷!Z40=■■■!M$2,1,0)</f>
        <v>0</v>
      </c>
      <c r="N40" s="44">
        <f>IF(入力シート❷!AA40=■■■!N$2,1,0)</f>
        <v>0</v>
      </c>
      <c r="O40" s="44">
        <f>IF(入力シート❷!AB40=■■■!O$2,1,0)</f>
        <v>0</v>
      </c>
      <c r="P40" s="44">
        <f>IF(入力シート❷!AC40=■■■!P$2,1,0)</f>
        <v>0</v>
      </c>
      <c r="Q40" s="44">
        <f>IF(入力シート❷!AD40=■■■!Q$2,1,0)</f>
        <v>0</v>
      </c>
      <c r="R40" s="44">
        <f>IF(入力シート❷!AE40=■■■!R$2,1,0)</f>
        <v>0</v>
      </c>
      <c r="S40" s="44">
        <f>IF(入力シート❷!AF40=■■■!S$2,1,0)</f>
        <v>0</v>
      </c>
      <c r="T40" s="44">
        <f t="shared" si="3"/>
        <v>0</v>
      </c>
      <c r="U40" s="44">
        <f t="shared" si="4"/>
        <v>0</v>
      </c>
      <c r="V40" s="44">
        <f t="shared" si="5"/>
        <v>0</v>
      </c>
      <c r="W40" s="44">
        <f t="shared" si="6"/>
        <v>0</v>
      </c>
      <c r="X40" s="44">
        <f t="shared" si="7"/>
        <v>0</v>
      </c>
      <c r="Y40" s="44">
        <f t="shared" si="8"/>
        <v>0</v>
      </c>
      <c r="Z40" s="44">
        <f>SUM(入力シート❷!J40:M40,入力シート❷!R40)</f>
        <v>0</v>
      </c>
      <c r="AA40" s="44">
        <f>MIN(入力シート❷!J40:R40)</f>
        <v>0</v>
      </c>
      <c r="AB40" s="44">
        <f t="shared" si="9"/>
        <v>0</v>
      </c>
      <c r="AC40" s="44">
        <f t="shared" si="10"/>
        <v>0</v>
      </c>
      <c r="AD40" s="44">
        <f t="shared" si="11"/>
        <v>0</v>
      </c>
      <c r="AE40" s="44">
        <f t="shared" si="12"/>
        <v>0</v>
      </c>
      <c r="AF40" s="44">
        <f t="shared" si="13"/>
        <v>0</v>
      </c>
      <c r="AG40" s="44">
        <f t="shared" si="14"/>
        <v>0</v>
      </c>
      <c r="AH40" s="44">
        <f t="shared" si="15"/>
        <v>0</v>
      </c>
      <c r="AI40" s="44">
        <f t="shared" si="16"/>
        <v>0</v>
      </c>
      <c r="AJ40" s="44">
        <f>入力シート❷!S40</f>
        <v>0</v>
      </c>
      <c r="AK40" s="44">
        <f>入力シート❷!T40</f>
        <v>0</v>
      </c>
      <c r="AL40" s="44">
        <f>入力シート❷!U40</f>
        <v>0</v>
      </c>
      <c r="AM40" s="44">
        <f t="shared" si="17"/>
        <v>1</v>
      </c>
      <c r="AN40" s="44">
        <f t="shared" si="18"/>
        <v>0</v>
      </c>
      <c r="AO40" s="44">
        <f t="shared" si="19"/>
        <v>0</v>
      </c>
      <c r="AP40" s="44">
        <f t="shared" si="20"/>
        <v>0</v>
      </c>
      <c r="AQ40" s="44">
        <f t="shared" si="21"/>
        <v>0</v>
      </c>
      <c r="AR40" s="44">
        <f t="shared" si="22"/>
        <v>0</v>
      </c>
      <c r="AS40" s="44">
        <f t="shared" si="23"/>
        <v>0</v>
      </c>
      <c r="AT40" s="44"/>
      <c r="AU40" s="44">
        <f t="shared" si="24"/>
        <v>0</v>
      </c>
      <c r="AV40" s="44">
        <f t="shared" si="25"/>
        <v>0</v>
      </c>
      <c r="AW40" s="44">
        <f t="shared" si="26"/>
        <v>0</v>
      </c>
      <c r="AX40" s="44">
        <f t="shared" si="27"/>
        <v>0</v>
      </c>
      <c r="AY40" s="44">
        <f t="shared" si="28"/>
        <v>0</v>
      </c>
      <c r="AZ40" s="44">
        <f t="shared" si="29"/>
        <v>0</v>
      </c>
      <c r="BA40" s="44">
        <f t="shared" si="30"/>
        <v>0</v>
      </c>
      <c r="BB40" s="44">
        <f t="shared" si="31"/>
        <v>0</v>
      </c>
      <c r="BC40" s="44">
        <f t="shared" si="32"/>
        <v>0</v>
      </c>
      <c r="BD40" s="44">
        <f t="shared" si="33"/>
        <v>0</v>
      </c>
      <c r="BE40" s="44">
        <f t="shared" si="34"/>
        <v>0</v>
      </c>
      <c r="BF40" s="44">
        <f t="shared" si="35"/>
        <v>0</v>
      </c>
      <c r="BG40" s="44">
        <f t="shared" si="36"/>
        <v>0</v>
      </c>
      <c r="BH40" s="44">
        <f t="shared" si="37"/>
        <v>0</v>
      </c>
      <c r="BI40" s="44">
        <f t="shared" si="38"/>
        <v>0</v>
      </c>
      <c r="BJ40" s="44">
        <f t="shared" si="39"/>
        <v>0</v>
      </c>
      <c r="BK40" s="44">
        <f t="shared" si="40"/>
        <v>0</v>
      </c>
      <c r="BL40" s="44">
        <f t="shared" si="41"/>
        <v>0</v>
      </c>
      <c r="BM40" s="44">
        <f t="shared" si="42"/>
        <v>0</v>
      </c>
      <c r="BN40" s="48" t="str">
        <f t="shared" si="43"/>
        <v/>
      </c>
      <c r="BO40" s="44">
        <f>IF(COUNTBLANK(入力シート❷!E40:U40)=0,1,0)</f>
        <v>0</v>
      </c>
    </row>
    <row r="41" spans="1:67">
      <c r="A41" s="44">
        <v>39</v>
      </c>
      <c r="B41" s="44">
        <f>IF(AND(入力シート❷!$B41="ハイパーコース",入力シート❷!C41="A推薦(単願)"),1,0)</f>
        <v>0</v>
      </c>
      <c r="C41" s="44">
        <f>IF(AND(入力シート❷!$B41="アドバンストコース",入力シート❷!$C41="A推薦(単願)"),1,0)</f>
        <v>0</v>
      </c>
      <c r="D41" s="44">
        <f>IF(AND(入力シート❷!$B41="アグレッシブコース",入力シート❷!$C41="A推薦(単願)"),1,0)</f>
        <v>0</v>
      </c>
      <c r="E41" s="44">
        <f>IF(AND(入力シート❷!$B41="ハイパーコース",OR(入力シート❷!$C41="B推薦(併願)",入力シート❷!$C41="併願優遇")),1,0)</f>
        <v>0</v>
      </c>
      <c r="F41" s="44">
        <f>IF(AND(入力シート❷!$B41="アドバンストコース",OR(入力シート❷!$C41="B推薦(併願)",入力シート❷!$C41="併願優遇")),1,0)</f>
        <v>0</v>
      </c>
      <c r="G41" s="44">
        <f>IF(AND(入力シート❷!$B41="アグレッシブコース",OR(入力シート❷!$C41="B推薦(併願)",入力シート❷!$C41="併願優遇")),1,0)</f>
        <v>0</v>
      </c>
      <c r="H41" s="44">
        <f>IF(AND(入力シート❷!$B41="アグレッシブコース",入力シート❷!$C41="C推薦(第一志望)"),1,0)</f>
        <v>0</v>
      </c>
      <c r="I41" s="44">
        <f>IF(入力シート❷!V41=■■■!I$2,3,0)</f>
        <v>0</v>
      </c>
      <c r="J41" s="44">
        <f>IF(入力シート❷!W41=■■■!J$2,2,0)</f>
        <v>0</v>
      </c>
      <c r="K41" s="44">
        <f>IF(入力シート❷!X41=■■■!K$2,2,0)</f>
        <v>0</v>
      </c>
      <c r="L41" s="44">
        <f>IF(入力シート❷!Y41=■■■!L$2,2,0)</f>
        <v>0</v>
      </c>
      <c r="M41" s="44">
        <f>IF(入力シート❷!Z41=■■■!M$2,1,0)</f>
        <v>0</v>
      </c>
      <c r="N41" s="44">
        <f>IF(入力シート❷!AA41=■■■!N$2,1,0)</f>
        <v>0</v>
      </c>
      <c r="O41" s="44">
        <f>IF(入力シート❷!AB41=■■■!O$2,1,0)</f>
        <v>0</v>
      </c>
      <c r="P41" s="44">
        <f>IF(入力シート❷!AC41=■■■!P$2,1,0)</f>
        <v>0</v>
      </c>
      <c r="Q41" s="44">
        <f>IF(入力シート❷!AD41=■■■!Q$2,1,0)</f>
        <v>0</v>
      </c>
      <c r="R41" s="44">
        <f>IF(入力シート❷!AE41=■■■!R$2,1,0)</f>
        <v>0</v>
      </c>
      <c r="S41" s="44">
        <f>IF(入力シート❷!AF41=■■■!S$2,1,0)</f>
        <v>0</v>
      </c>
      <c r="T41" s="44">
        <f t="shared" si="3"/>
        <v>0</v>
      </c>
      <c r="U41" s="44">
        <f t="shared" si="4"/>
        <v>0</v>
      </c>
      <c r="V41" s="44">
        <f t="shared" si="5"/>
        <v>0</v>
      </c>
      <c r="W41" s="44">
        <f t="shared" si="6"/>
        <v>0</v>
      </c>
      <c r="X41" s="44">
        <f t="shared" si="7"/>
        <v>0</v>
      </c>
      <c r="Y41" s="44">
        <f t="shared" si="8"/>
        <v>0</v>
      </c>
      <c r="Z41" s="44">
        <f>SUM(入力シート❷!J41:M41,入力シート❷!R41)</f>
        <v>0</v>
      </c>
      <c r="AA41" s="44">
        <f>MIN(入力シート❷!J41:R41)</f>
        <v>0</v>
      </c>
      <c r="AB41" s="44">
        <f t="shared" si="9"/>
        <v>0</v>
      </c>
      <c r="AC41" s="44">
        <f t="shared" si="10"/>
        <v>0</v>
      </c>
      <c r="AD41" s="44">
        <f t="shared" si="11"/>
        <v>0</v>
      </c>
      <c r="AE41" s="44">
        <f t="shared" si="12"/>
        <v>0</v>
      </c>
      <c r="AF41" s="44">
        <f t="shared" si="13"/>
        <v>0</v>
      </c>
      <c r="AG41" s="44">
        <f t="shared" si="14"/>
        <v>0</v>
      </c>
      <c r="AH41" s="44">
        <f t="shared" si="15"/>
        <v>0</v>
      </c>
      <c r="AI41" s="44">
        <f t="shared" si="16"/>
        <v>0</v>
      </c>
      <c r="AJ41" s="44">
        <f>入力シート❷!S41</f>
        <v>0</v>
      </c>
      <c r="AK41" s="44">
        <f>入力シート❷!T41</f>
        <v>0</v>
      </c>
      <c r="AL41" s="44">
        <f>入力シート❷!U41</f>
        <v>0</v>
      </c>
      <c r="AM41" s="44">
        <f t="shared" si="17"/>
        <v>1</v>
      </c>
      <c r="AN41" s="44">
        <f t="shared" si="18"/>
        <v>0</v>
      </c>
      <c r="AO41" s="44">
        <f t="shared" si="19"/>
        <v>0</v>
      </c>
      <c r="AP41" s="44">
        <f t="shared" si="20"/>
        <v>0</v>
      </c>
      <c r="AQ41" s="44">
        <f t="shared" si="21"/>
        <v>0</v>
      </c>
      <c r="AR41" s="44">
        <f t="shared" si="22"/>
        <v>0</v>
      </c>
      <c r="AS41" s="44">
        <f t="shared" si="23"/>
        <v>0</v>
      </c>
      <c r="AT41" s="44"/>
      <c r="AU41" s="44">
        <f t="shared" si="24"/>
        <v>0</v>
      </c>
      <c r="AV41" s="44">
        <f t="shared" si="25"/>
        <v>0</v>
      </c>
      <c r="AW41" s="44">
        <f t="shared" si="26"/>
        <v>0</v>
      </c>
      <c r="AX41" s="44">
        <f t="shared" si="27"/>
        <v>0</v>
      </c>
      <c r="AY41" s="44">
        <f t="shared" si="28"/>
        <v>0</v>
      </c>
      <c r="AZ41" s="44">
        <f t="shared" si="29"/>
        <v>0</v>
      </c>
      <c r="BA41" s="44">
        <f t="shared" si="30"/>
        <v>0</v>
      </c>
      <c r="BB41" s="44">
        <f t="shared" si="31"/>
        <v>0</v>
      </c>
      <c r="BC41" s="44">
        <f t="shared" si="32"/>
        <v>0</v>
      </c>
      <c r="BD41" s="44">
        <f t="shared" si="33"/>
        <v>0</v>
      </c>
      <c r="BE41" s="44">
        <f t="shared" si="34"/>
        <v>0</v>
      </c>
      <c r="BF41" s="44">
        <f t="shared" si="35"/>
        <v>0</v>
      </c>
      <c r="BG41" s="44">
        <f t="shared" si="36"/>
        <v>0</v>
      </c>
      <c r="BH41" s="44">
        <f t="shared" si="37"/>
        <v>0</v>
      </c>
      <c r="BI41" s="44">
        <f t="shared" si="38"/>
        <v>0</v>
      </c>
      <c r="BJ41" s="44">
        <f t="shared" si="39"/>
        <v>0</v>
      </c>
      <c r="BK41" s="44">
        <f t="shared" si="40"/>
        <v>0</v>
      </c>
      <c r="BL41" s="44">
        <f t="shared" si="41"/>
        <v>0</v>
      </c>
      <c r="BM41" s="44">
        <f t="shared" si="42"/>
        <v>0</v>
      </c>
      <c r="BN41" s="48" t="str">
        <f t="shared" si="43"/>
        <v/>
      </c>
      <c r="BO41" s="44">
        <f>IF(COUNTBLANK(入力シート❷!E41:U41)=0,1,0)</f>
        <v>0</v>
      </c>
    </row>
    <row r="42" spans="1:67">
      <c r="A42" s="44">
        <v>40</v>
      </c>
      <c r="B42" s="44">
        <f>IF(AND(入力シート❷!$B42="ハイパーコース",入力シート❷!C42="A推薦(単願)"),1,0)</f>
        <v>0</v>
      </c>
      <c r="C42" s="44">
        <f>IF(AND(入力シート❷!$B42="アドバンストコース",入力シート❷!$C42="A推薦(単願)"),1,0)</f>
        <v>0</v>
      </c>
      <c r="D42" s="44">
        <f>IF(AND(入力シート❷!$B42="アグレッシブコース",入力シート❷!$C42="A推薦(単願)"),1,0)</f>
        <v>0</v>
      </c>
      <c r="E42" s="44">
        <f>IF(AND(入力シート❷!$B42="ハイパーコース",OR(入力シート❷!$C42="B推薦(併願)",入力シート❷!$C42="併願優遇")),1,0)</f>
        <v>0</v>
      </c>
      <c r="F42" s="44">
        <f>IF(AND(入力シート❷!$B42="アドバンストコース",OR(入力シート❷!$C42="B推薦(併願)",入力シート❷!$C42="併願優遇")),1,0)</f>
        <v>0</v>
      </c>
      <c r="G42" s="44">
        <f>IF(AND(入力シート❷!$B42="アグレッシブコース",OR(入力シート❷!$C42="B推薦(併願)",入力シート❷!$C42="併願優遇")),1,0)</f>
        <v>0</v>
      </c>
      <c r="H42" s="44">
        <f>IF(AND(入力シート❷!$B42="アグレッシブコース",入力シート❷!$C42="C推薦(第一志望)"),1,0)</f>
        <v>0</v>
      </c>
      <c r="I42" s="44">
        <f>IF(入力シート❷!V42=■■■!I$2,3,0)</f>
        <v>0</v>
      </c>
      <c r="J42" s="44">
        <f>IF(入力シート❷!W42=■■■!J$2,2,0)</f>
        <v>0</v>
      </c>
      <c r="K42" s="44">
        <f>IF(入力シート❷!X42=■■■!K$2,2,0)</f>
        <v>0</v>
      </c>
      <c r="L42" s="44">
        <f>IF(入力シート❷!Y42=■■■!L$2,2,0)</f>
        <v>0</v>
      </c>
      <c r="M42" s="44">
        <f>IF(入力シート❷!Z42=■■■!M$2,1,0)</f>
        <v>0</v>
      </c>
      <c r="N42" s="44">
        <f>IF(入力シート❷!AA42=■■■!N$2,1,0)</f>
        <v>0</v>
      </c>
      <c r="O42" s="44">
        <f>IF(入力シート❷!AB42=■■■!O$2,1,0)</f>
        <v>0</v>
      </c>
      <c r="P42" s="44">
        <f>IF(入力シート❷!AC42=■■■!P$2,1,0)</f>
        <v>0</v>
      </c>
      <c r="Q42" s="44">
        <f>IF(入力シート❷!AD42=■■■!Q$2,1,0)</f>
        <v>0</v>
      </c>
      <c r="R42" s="44">
        <f>IF(入力シート❷!AE42=■■■!R$2,1,0)</f>
        <v>0</v>
      </c>
      <c r="S42" s="44">
        <f>IF(入力シート❷!AF42=■■■!S$2,1,0)</f>
        <v>0</v>
      </c>
      <c r="T42" s="44">
        <f t="shared" si="3"/>
        <v>0</v>
      </c>
      <c r="U42" s="44">
        <f t="shared" si="4"/>
        <v>0</v>
      </c>
      <c r="V42" s="44">
        <f t="shared" si="5"/>
        <v>0</v>
      </c>
      <c r="W42" s="44">
        <f t="shared" si="6"/>
        <v>0</v>
      </c>
      <c r="X42" s="44">
        <f t="shared" si="7"/>
        <v>0</v>
      </c>
      <c r="Y42" s="44">
        <f t="shared" si="8"/>
        <v>0</v>
      </c>
      <c r="Z42" s="44">
        <f>SUM(入力シート❷!J42:M42,入力シート❷!R42)</f>
        <v>0</v>
      </c>
      <c r="AA42" s="44">
        <f>MIN(入力シート❷!J42:R42)</f>
        <v>0</v>
      </c>
      <c r="AB42" s="44">
        <f t="shared" si="9"/>
        <v>0</v>
      </c>
      <c r="AC42" s="44">
        <f t="shared" si="10"/>
        <v>0</v>
      </c>
      <c r="AD42" s="44">
        <f t="shared" si="11"/>
        <v>0</v>
      </c>
      <c r="AE42" s="44">
        <f t="shared" si="12"/>
        <v>0</v>
      </c>
      <c r="AF42" s="44">
        <f t="shared" si="13"/>
        <v>0</v>
      </c>
      <c r="AG42" s="44">
        <f t="shared" si="14"/>
        <v>0</v>
      </c>
      <c r="AH42" s="44">
        <f t="shared" si="15"/>
        <v>0</v>
      </c>
      <c r="AI42" s="44">
        <f t="shared" si="16"/>
        <v>0</v>
      </c>
      <c r="AJ42" s="44">
        <f>入力シート❷!S42</f>
        <v>0</v>
      </c>
      <c r="AK42" s="44">
        <f>入力シート❷!T42</f>
        <v>0</v>
      </c>
      <c r="AL42" s="44">
        <f>入力シート❷!U42</f>
        <v>0</v>
      </c>
      <c r="AM42" s="44">
        <f t="shared" si="17"/>
        <v>1</v>
      </c>
      <c r="AN42" s="44">
        <f t="shared" si="18"/>
        <v>0</v>
      </c>
      <c r="AO42" s="44">
        <f t="shared" si="19"/>
        <v>0</v>
      </c>
      <c r="AP42" s="44">
        <f t="shared" si="20"/>
        <v>0</v>
      </c>
      <c r="AQ42" s="44">
        <f t="shared" si="21"/>
        <v>0</v>
      </c>
      <c r="AR42" s="44">
        <f t="shared" si="22"/>
        <v>0</v>
      </c>
      <c r="AS42" s="44">
        <f t="shared" si="23"/>
        <v>0</v>
      </c>
      <c r="AT42" s="44"/>
      <c r="AU42" s="44">
        <f t="shared" si="24"/>
        <v>0</v>
      </c>
      <c r="AV42" s="44">
        <f t="shared" si="25"/>
        <v>0</v>
      </c>
      <c r="AW42" s="44">
        <f t="shared" si="26"/>
        <v>0</v>
      </c>
      <c r="AX42" s="44">
        <f t="shared" si="27"/>
        <v>0</v>
      </c>
      <c r="AY42" s="44">
        <f t="shared" si="28"/>
        <v>0</v>
      </c>
      <c r="AZ42" s="44">
        <f t="shared" si="29"/>
        <v>0</v>
      </c>
      <c r="BA42" s="44">
        <f t="shared" si="30"/>
        <v>0</v>
      </c>
      <c r="BB42" s="44">
        <f t="shared" si="31"/>
        <v>0</v>
      </c>
      <c r="BC42" s="44">
        <f t="shared" si="32"/>
        <v>0</v>
      </c>
      <c r="BD42" s="44">
        <f t="shared" si="33"/>
        <v>0</v>
      </c>
      <c r="BE42" s="44">
        <f t="shared" si="34"/>
        <v>0</v>
      </c>
      <c r="BF42" s="44">
        <f t="shared" si="35"/>
        <v>0</v>
      </c>
      <c r="BG42" s="44">
        <f t="shared" si="36"/>
        <v>0</v>
      </c>
      <c r="BH42" s="44">
        <f t="shared" si="37"/>
        <v>0</v>
      </c>
      <c r="BI42" s="44">
        <f t="shared" si="38"/>
        <v>0</v>
      </c>
      <c r="BJ42" s="44">
        <f t="shared" si="39"/>
        <v>0</v>
      </c>
      <c r="BK42" s="44">
        <f t="shared" si="40"/>
        <v>0</v>
      </c>
      <c r="BL42" s="44">
        <f t="shared" si="41"/>
        <v>0</v>
      </c>
      <c r="BM42" s="44">
        <f t="shared" si="42"/>
        <v>0</v>
      </c>
      <c r="BN42" s="48" t="str">
        <f t="shared" si="43"/>
        <v/>
      </c>
      <c r="BO42" s="44">
        <f>IF(COUNTBLANK(入力シート❷!E42:U42)=0,1,0)</f>
        <v>0</v>
      </c>
    </row>
    <row r="43" spans="1:67">
      <c r="A43" s="44">
        <v>41</v>
      </c>
      <c r="B43" s="44">
        <f>IF(AND(入力シート❷!$B43="ハイパーコース",入力シート❷!C43="A推薦(単願)"),1,0)</f>
        <v>0</v>
      </c>
      <c r="C43" s="44">
        <f>IF(AND(入力シート❷!$B43="アドバンストコース",入力シート❷!$C43="A推薦(単願)"),1,0)</f>
        <v>0</v>
      </c>
      <c r="D43" s="44">
        <f>IF(AND(入力シート❷!$B43="アグレッシブコース",入力シート❷!$C43="A推薦(単願)"),1,0)</f>
        <v>0</v>
      </c>
      <c r="E43" s="44">
        <f>IF(AND(入力シート❷!$B43="ハイパーコース",OR(入力シート❷!$C43="B推薦(併願)",入力シート❷!$C43="併願優遇")),1,0)</f>
        <v>0</v>
      </c>
      <c r="F43" s="44">
        <f>IF(AND(入力シート❷!$B43="アドバンストコース",OR(入力シート❷!$C43="B推薦(併願)",入力シート❷!$C43="併願優遇")),1,0)</f>
        <v>0</v>
      </c>
      <c r="G43" s="44">
        <f>IF(AND(入力シート❷!$B43="アグレッシブコース",OR(入力シート❷!$C43="B推薦(併願)",入力シート❷!$C43="併願優遇")),1,0)</f>
        <v>0</v>
      </c>
      <c r="H43" s="44">
        <f>IF(AND(入力シート❷!$B43="アグレッシブコース",入力シート❷!$C43="C推薦(第一志望)"),1,0)</f>
        <v>0</v>
      </c>
      <c r="I43" s="44">
        <f>IF(入力シート❷!V43=■■■!I$2,3,0)</f>
        <v>0</v>
      </c>
      <c r="J43" s="44">
        <f>IF(入力シート❷!W43=■■■!J$2,2,0)</f>
        <v>0</v>
      </c>
      <c r="K43" s="44">
        <f>IF(入力シート❷!X43=■■■!K$2,2,0)</f>
        <v>0</v>
      </c>
      <c r="L43" s="44">
        <f>IF(入力シート❷!Y43=■■■!L$2,2,0)</f>
        <v>0</v>
      </c>
      <c r="M43" s="44">
        <f>IF(入力シート❷!Z43=■■■!M$2,1,0)</f>
        <v>0</v>
      </c>
      <c r="N43" s="44">
        <f>IF(入力シート❷!AA43=■■■!N$2,1,0)</f>
        <v>0</v>
      </c>
      <c r="O43" s="44">
        <f>IF(入力シート❷!AB43=■■■!O$2,1,0)</f>
        <v>0</v>
      </c>
      <c r="P43" s="44">
        <f>IF(入力シート❷!AC43=■■■!P$2,1,0)</f>
        <v>0</v>
      </c>
      <c r="Q43" s="44">
        <f>IF(入力シート❷!AD43=■■■!Q$2,1,0)</f>
        <v>0</v>
      </c>
      <c r="R43" s="44">
        <f>IF(入力シート❷!AE43=■■■!R$2,1,0)</f>
        <v>0</v>
      </c>
      <c r="S43" s="44">
        <f>IF(入力シート❷!AF43=■■■!S$2,1,0)</f>
        <v>0</v>
      </c>
      <c r="T43" s="44">
        <f t="shared" si="3"/>
        <v>0</v>
      </c>
      <c r="U43" s="44">
        <f t="shared" si="4"/>
        <v>0</v>
      </c>
      <c r="V43" s="44">
        <f t="shared" si="5"/>
        <v>0</v>
      </c>
      <c r="W43" s="44">
        <f t="shared" si="6"/>
        <v>0</v>
      </c>
      <c r="X43" s="44">
        <f t="shared" si="7"/>
        <v>0</v>
      </c>
      <c r="Y43" s="44">
        <f t="shared" si="8"/>
        <v>0</v>
      </c>
      <c r="Z43" s="44">
        <f>SUM(入力シート❷!J43:M43,入力シート❷!R43)</f>
        <v>0</v>
      </c>
      <c r="AA43" s="44">
        <f>MIN(入力シート❷!J43:R43)</f>
        <v>0</v>
      </c>
      <c r="AB43" s="44">
        <f t="shared" si="9"/>
        <v>0</v>
      </c>
      <c r="AC43" s="44">
        <f t="shared" si="10"/>
        <v>0</v>
      </c>
      <c r="AD43" s="44">
        <f t="shared" si="11"/>
        <v>0</v>
      </c>
      <c r="AE43" s="44">
        <f t="shared" si="12"/>
        <v>0</v>
      </c>
      <c r="AF43" s="44">
        <f t="shared" si="13"/>
        <v>0</v>
      </c>
      <c r="AG43" s="44">
        <f t="shared" si="14"/>
        <v>0</v>
      </c>
      <c r="AH43" s="44">
        <f t="shared" si="15"/>
        <v>0</v>
      </c>
      <c r="AI43" s="44">
        <f t="shared" si="16"/>
        <v>0</v>
      </c>
      <c r="AJ43" s="44">
        <f>入力シート❷!S43</f>
        <v>0</v>
      </c>
      <c r="AK43" s="44">
        <f>入力シート❷!T43</f>
        <v>0</v>
      </c>
      <c r="AL43" s="44">
        <f>入力シート❷!U43</f>
        <v>0</v>
      </c>
      <c r="AM43" s="44">
        <f t="shared" si="17"/>
        <v>1</v>
      </c>
      <c r="AN43" s="44">
        <f t="shared" si="18"/>
        <v>0</v>
      </c>
      <c r="AO43" s="44">
        <f t="shared" si="19"/>
        <v>0</v>
      </c>
      <c r="AP43" s="44">
        <f t="shared" si="20"/>
        <v>0</v>
      </c>
      <c r="AQ43" s="44">
        <f t="shared" si="21"/>
        <v>0</v>
      </c>
      <c r="AR43" s="44">
        <f t="shared" si="22"/>
        <v>0</v>
      </c>
      <c r="AS43" s="44">
        <f t="shared" si="23"/>
        <v>0</v>
      </c>
      <c r="AT43" s="44"/>
      <c r="AU43" s="44">
        <f t="shared" si="24"/>
        <v>0</v>
      </c>
      <c r="AV43" s="44">
        <f t="shared" si="25"/>
        <v>0</v>
      </c>
      <c r="AW43" s="44">
        <f t="shared" si="26"/>
        <v>0</v>
      </c>
      <c r="AX43" s="44">
        <f t="shared" si="27"/>
        <v>0</v>
      </c>
      <c r="AY43" s="44">
        <f t="shared" si="28"/>
        <v>0</v>
      </c>
      <c r="AZ43" s="44">
        <f t="shared" si="29"/>
        <v>0</v>
      </c>
      <c r="BA43" s="44">
        <f t="shared" si="30"/>
        <v>0</v>
      </c>
      <c r="BB43" s="44">
        <f t="shared" si="31"/>
        <v>0</v>
      </c>
      <c r="BC43" s="44">
        <f t="shared" si="32"/>
        <v>0</v>
      </c>
      <c r="BD43" s="44">
        <f t="shared" si="33"/>
        <v>0</v>
      </c>
      <c r="BE43" s="44">
        <f t="shared" si="34"/>
        <v>0</v>
      </c>
      <c r="BF43" s="44">
        <f t="shared" si="35"/>
        <v>0</v>
      </c>
      <c r="BG43" s="44">
        <f t="shared" si="36"/>
        <v>0</v>
      </c>
      <c r="BH43" s="44">
        <f t="shared" si="37"/>
        <v>0</v>
      </c>
      <c r="BI43" s="44">
        <f t="shared" si="38"/>
        <v>0</v>
      </c>
      <c r="BJ43" s="44">
        <f t="shared" si="39"/>
        <v>0</v>
      </c>
      <c r="BK43" s="44">
        <f t="shared" si="40"/>
        <v>0</v>
      </c>
      <c r="BL43" s="44">
        <f t="shared" si="41"/>
        <v>0</v>
      </c>
      <c r="BM43" s="44">
        <f t="shared" si="42"/>
        <v>0</v>
      </c>
      <c r="BN43" s="48" t="str">
        <f t="shared" si="43"/>
        <v/>
      </c>
      <c r="BO43" s="44">
        <f>IF(COUNTBLANK(入力シート❷!E43:U43)=0,1,0)</f>
        <v>0</v>
      </c>
    </row>
    <row r="44" spans="1:67">
      <c r="A44" s="44">
        <v>42</v>
      </c>
      <c r="B44" s="44">
        <f>IF(AND(入力シート❷!$B44="ハイパーコース",入力シート❷!C44="A推薦(単願)"),1,0)</f>
        <v>0</v>
      </c>
      <c r="C44" s="44">
        <f>IF(AND(入力シート❷!$B44="アドバンストコース",入力シート❷!$C44="A推薦(単願)"),1,0)</f>
        <v>0</v>
      </c>
      <c r="D44" s="44">
        <f>IF(AND(入力シート❷!$B44="アグレッシブコース",入力シート❷!$C44="A推薦(単願)"),1,0)</f>
        <v>0</v>
      </c>
      <c r="E44" s="44">
        <f>IF(AND(入力シート❷!$B44="ハイパーコース",OR(入力シート❷!$C44="B推薦(併願)",入力シート❷!$C44="併願優遇")),1,0)</f>
        <v>0</v>
      </c>
      <c r="F44" s="44">
        <f>IF(AND(入力シート❷!$B44="アドバンストコース",OR(入力シート❷!$C44="B推薦(併願)",入力シート❷!$C44="併願優遇")),1,0)</f>
        <v>0</v>
      </c>
      <c r="G44" s="44">
        <f>IF(AND(入力シート❷!$B44="アグレッシブコース",OR(入力シート❷!$C44="B推薦(併願)",入力シート❷!$C44="併願優遇")),1,0)</f>
        <v>0</v>
      </c>
      <c r="H44" s="44">
        <f>IF(AND(入力シート❷!$B44="アグレッシブコース",入力シート❷!$C44="C推薦(第一志望)"),1,0)</f>
        <v>0</v>
      </c>
      <c r="I44" s="44">
        <f>IF(入力シート❷!V44=■■■!I$2,3,0)</f>
        <v>0</v>
      </c>
      <c r="J44" s="44">
        <f>IF(入力シート❷!W44=■■■!J$2,2,0)</f>
        <v>0</v>
      </c>
      <c r="K44" s="44">
        <f>IF(入力シート❷!X44=■■■!K$2,2,0)</f>
        <v>0</v>
      </c>
      <c r="L44" s="44">
        <f>IF(入力シート❷!Y44=■■■!L$2,2,0)</f>
        <v>0</v>
      </c>
      <c r="M44" s="44">
        <f>IF(入力シート❷!Z44=■■■!M$2,1,0)</f>
        <v>0</v>
      </c>
      <c r="N44" s="44">
        <f>IF(入力シート❷!AA44=■■■!N$2,1,0)</f>
        <v>0</v>
      </c>
      <c r="O44" s="44">
        <f>IF(入力シート❷!AB44=■■■!O$2,1,0)</f>
        <v>0</v>
      </c>
      <c r="P44" s="44">
        <f>IF(入力シート❷!AC44=■■■!P$2,1,0)</f>
        <v>0</v>
      </c>
      <c r="Q44" s="44">
        <f>IF(入力シート❷!AD44=■■■!Q$2,1,0)</f>
        <v>0</v>
      </c>
      <c r="R44" s="44">
        <f>IF(入力シート❷!AE44=■■■!R$2,1,0)</f>
        <v>0</v>
      </c>
      <c r="S44" s="44">
        <f>IF(入力シート❷!AF44=■■■!S$2,1,0)</f>
        <v>0</v>
      </c>
      <c r="T44" s="44">
        <f t="shared" si="3"/>
        <v>0</v>
      </c>
      <c r="U44" s="44">
        <f t="shared" si="4"/>
        <v>0</v>
      </c>
      <c r="V44" s="44">
        <f t="shared" si="5"/>
        <v>0</v>
      </c>
      <c r="W44" s="44">
        <f t="shared" si="6"/>
        <v>0</v>
      </c>
      <c r="X44" s="44">
        <f t="shared" si="7"/>
        <v>0</v>
      </c>
      <c r="Y44" s="44">
        <f t="shared" si="8"/>
        <v>0</v>
      </c>
      <c r="Z44" s="44">
        <f>SUM(入力シート❷!J44:M44,入力シート❷!R44)</f>
        <v>0</v>
      </c>
      <c r="AA44" s="44">
        <f>MIN(入力シート❷!J44:R44)</f>
        <v>0</v>
      </c>
      <c r="AB44" s="44">
        <f t="shared" si="9"/>
        <v>0</v>
      </c>
      <c r="AC44" s="44">
        <f t="shared" si="10"/>
        <v>0</v>
      </c>
      <c r="AD44" s="44">
        <f t="shared" si="11"/>
        <v>0</v>
      </c>
      <c r="AE44" s="44">
        <f t="shared" si="12"/>
        <v>0</v>
      </c>
      <c r="AF44" s="44">
        <f t="shared" si="13"/>
        <v>0</v>
      </c>
      <c r="AG44" s="44">
        <f t="shared" si="14"/>
        <v>0</v>
      </c>
      <c r="AH44" s="44">
        <f t="shared" si="15"/>
        <v>0</v>
      </c>
      <c r="AI44" s="44">
        <f t="shared" si="16"/>
        <v>0</v>
      </c>
      <c r="AJ44" s="44">
        <f>入力シート❷!S44</f>
        <v>0</v>
      </c>
      <c r="AK44" s="44">
        <f>入力シート❷!T44</f>
        <v>0</v>
      </c>
      <c r="AL44" s="44">
        <f>入力シート❷!U44</f>
        <v>0</v>
      </c>
      <c r="AM44" s="44">
        <f t="shared" si="17"/>
        <v>1</v>
      </c>
      <c r="AN44" s="44">
        <f t="shared" si="18"/>
        <v>0</v>
      </c>
      <c r="AO44" s="44">
        <f t="shared" si="19"/>
        <v>0</v>
      </c>
      <c r="AP44" s="44">
        <f t="shared" si="20"/>
        <v>0</v>
      </c>
      <c r="AQ44" s="44">
        <f t="shared" si="21"/>
        <v>0</v>
      </c>
      <c r="AR44" s="44">
        <f t="shared" si="22"/>
        <v>0</v>
      </c>
      <c r="AS44" s="44">
        <f t="shared" si="23"/>
        <v>0</v>
      </c>
      <c r="AT44" s="44"/>
      <c r="AU44" s="44">
        <f t="shared" si="24"/>
        <v>0</v>
      </c>
      <c r="AV44" s="44">
        <f t="shared" si="25"/>
        <v>0</v>
      </c>
      <c r="AW44" s="44">
        <f t="shared" si="26"/>
        <v>0</v>
      </c>
      <c r="AX44" s="44">
        <f t="shared" si="27"/>
        <v>0</v>
      </c>
      <c r="AY44" s="44">
        <f t="shared" si="28"/>
        <v>0</v>
      </c>
      <c r="AZ44" s="44">
        <f t="shared" si="29"/>
        <v>0</v>
      </c>
      <c r="BA44" s="44">
        <f t="shared" si="30"/>
        <v>0</v>
      </c>
      <c r="BB44" s="44">
        <f t="shared" si="31"/>
        <v>0</v>
      </c>
      <c r="BC44" s="44">
        <f t="shared" si="32"/>
        <v>0</v>
      </c>
      <c r="BD44" s="44">
        <f t="shared" si="33"/>
        <v>0</v>
      </c>
      <c r="BE44" s="44">
        <f t="shared" si="34"/>
        <v>0</v>
      </c>
      <c r="BF44" s="44">
        <f t="shared" si="35"/>
        <v>0</v>
      </c>
      <c r="BG44" s="44">
        <f t="shared" si="36"/>
        <v>0</v>
      </c>
      <c r="BH44" s="44">
        <f t="shared" si="37"/>
        <v>0</v>
      </c>
      <c r="BI44" s="44">
        <f t="shared" si="38"/>
        <v>0</v>
      </c>
      <c r="BJ44" s="44">
        <f t="shared" si="39"/>
        <v>0</v>
      </c>
      <c r="BK44" s="44">
        <f t="shared" si="40"/>
        <v>0</v>
      </c>
      <c r="BL44" s="44">
        <f t="shared" si="41"/>
        <v>0</v>
      </c>
      <c r="BM44" s="44">
        <f t="shared" si="42"/>
        <v>0</v>
      </c>
      <c r="BN44" s="48" t="str">
        <f t="shared" si="43"/>
        <v/>
      </c>
      <c r="BO44" s="44">
        <f>IF(COUNTBLANK(入力シート❷!E44:U44)=0,1,0)</f>
        <v>0</v>
      </c>
    </row>
    <row r="45" spans="1:67">
      <c r="A45" s="44">
        <v>43</v>
      </c>
      <c r="B45" s="44">
        <f>IF(AND(入力シート❷!$B45="ハイパーコース",入力シート❷!C45="A推薦(単願)"),1,0)</f>
        <v>0</v>
      </c>
      <c r="C45" s="44">
        <f>IF(AND(入力シート❷!$B45="アドバンストコース",入力シート❷!$C45="A推薦(単願)"),1,0)</f>
        <v>0</v>
      </c>
      <c r="D45" s="44">
        <f>IF(AND(入力シート❷!$B45="アグレッシブコース",入力シート❷!$C45="A推薦(単願)"),1,0)</f>
        <v>0</v>
      </c>
      <c r="E45" s="44">
        <f>IF(AND(入力シート❷!$B45="ハイパーコース",OR(入力シート❷!$C45="B推薦(併願)",入力シート❷!$C45="併願優遇")),1,0)</f>
        <v>0</v>
      </c>
      <c r="F45" s="44">
        <f>IF(AND(入力シート❷!$B45="アドバンストコース",OR(入力シート❷!$C45="B推薦(併願)",入力シート❷!$C45="併願優遇")),1,0)</f>
        <v>0</v>
      </c>
      <c r="G45" s="44">
        <f>IF(AND(入力シート❷!$B45="アグレッシブコース",OR(入力シート❷!$C45="B推薦(併願)",入力シート❷!$C45="併願優遇")),1,0)</f>
        <v>0</v>
      </c>
      <c r="H45" s="44">
        <f>IF(AND(入力シート❷!$B45="アグレッシブコース",入力シート❷!$C45="C推薦(第一志望)"),1,0)</f>
        <v>0</v>
      </c>
      <c r="I45" s="44">
        <f>IF(入力シート❷!V45=■■■!I$2,3,0)</f>
        <v>0</v>
      </c>
      <c r="J45" s="44">
        <f>IF(入力シート❷!W45=■■■!J$2,2,0)</f>
        <v>0</v>
      </c>
      <c r="K45" s="44">
        <f>IF(入力シート❷!X45=■■■!K$2,2,0)</f>
        <v>0</v>
      </c>
      <c r="L45" s="44">
        <f>IF(入力シート❷!Y45=■■■!L$2,2,0)</f>
        <v>0</v>
      </c>
      <c r="M45" s="44">
        <f>IF(入力シート❷!Z45=■■■!M$2,1,0)</f>
        <v>0</v>
      </c>
      <c r="N45" s="44">
        <f>IF(入力シート❷!AA45=■■■!N$2,1,0)</f>
        <v>0</v>
      </c>
      <c r="O45" s="44">
        <f>IF(入力シート❷!AB45=■■■!O$2,1,0)</f>
        <v>0</v>
      </c>
      <c r="P45" s="44">
        <f>IF(入力シート❷!AC45=■■■!P$2,1,0)</f>
        <v>0</v>
      </c>
      <c r="Q45" s="44">
        <f>IF(入力シート❷!AD45=■■■!Q$2,1,0)</f>
        <v>0</v>
      </c>
      <c r="R45" s="44">
        <f>IF(入力シート❷!AE45=■■■!R$2,1,0)</f>
        <v>0</v>
      </c>
      <c r="S45" s="44">
        <f>IF(入力シート❷!AF45=■■■!S$2,1,0)</f>
        <v>0</v>
      </c>
      <c r="T45" s="44">
        <f t="shared" si="3"/>
        <v>0</v>
      </c>
      <c r="U45" s="44">
        <f t="shared" si="4"/>
        <v>0</v>
      </c>
      <c r="V45" s="44">
        <f t="shared" si="5"/>
        <v>0</v>
      </c>
      <c r="W45" s="44">
        <f t="shared" si="6"/>
        <v>0</v>
      </c>
      <c r="X45" s="44">
        <f t="shared" si="7"/>
        <v>0</v>
      </c>
      <c r="Y45" s="44">
        <f t="shared" si="8"/>
        <v>0</v>
      </c>
      <c r="Z45" s="44">
        <f>SUM(入力シート❷!J45:M45,入力シート❷!R45)</f>
        <v>0</v>
      </c>
      <c r="AA45" s="44">
        <f>MIN(入力シート❷!J45:R45)</f>
        <v>0</v>
      </c>
      <c r="AB45" s="44">
        <f t="shared" si="9"/>
        <v>0</v>
      </c>
      <c r="AC45" s="44">
        <f t="shared" si="10"/>
        <v>0</v>
      </c>
      <c r="AD45" s="44">
        <f t="shared" si="11"/>
        <v>0</v>
      </c>
      <c r="AE45" s="44">
        <f t="shared" si="12"/>
        <v>0</v>
      </c>
      <c r="AF45" s="44">
        <f t="shared" si="13"/>
        <v>0</v>
      </c>
      <c r="AG45" s="44">
        <f t="shared" si="14"/>
        <v>0</v>
      </c>
      <c r="AH45" s="44">
        <f t="shared" si="15"/>
        <v>0</v>
      </c>
      <c r="AI45" s="44">
        <f t="shared" si="16"/>
        <v>0</v>
      </c>
      <c r="AJ45" s="44">
        <f>入力シート❷!S45</f>
        <v>0</v>
      </c>
      <c r="AK45" s="44">
        <f>入力シート❷!T45</f>
        <v>0</v>
      </c>
      <c r="AL45" s="44">
        <f>入力シート❷!U45</f>
        <v>0</v>
      </c>
      <c r="AM45" s="44">
        <f t="shared" si="17"/>
        <v>1</v>
      </c>
      <c r="AN45" s="44">
        <f t="shared" si="18"/>
        <v>0</v>
      </c>
      <c r="AO45" s="44">
        <f t="shared" si="19"/>
        <v>0</v>
      </c>
      <c r="AP45" s="44">
        <f t="shared" si="20"/>
        <v>0</v>
      </c>
      <c r="AQ45" s="44">
        <f t="shared" si="21"/>
        <v>0</v>
      </c>
      <c r="AR45" s="44">
        <f t="shared" si="22"/>
        <v>0</v>
      </c>
      <c r="AS45" s="44">
        <f t="shared" si="23"/>
        <v>0</v>
      </c>
      <c r="AT45" s="44"/>
      <c r="AU45" s="44">
        <f t="shared" si="24"/>
        <v>0</v>
      </c>
      <c r="AV45" s="44">
        <f t="shared" si="25"/>
        <v>0</v>
      </c>
      <c r="AW45" s="44">
        <f t="shared" si="26"/>
        <v>0</v>
      </c>
      <c r="AX45" s="44">
        <f t="shared" si="27"/>
        <v>0</v>
      </c>
      <c r="AY45" s="44">
        <f t="shared" si="28"/>
        <v>0</v>
      </c>
      <c r="AZ45" s="44">
        <f t="shared" si="29"/>
        <v>0</v>
      </c>
      <c r="BA45" s="44">
        <f t="shared" si="30"/>
        <v>0</v>
      </c>
      <c r="BB45" s="44">
        <f t="shared" si="31"/>
        <v>0</v>
      </c>
      <c r="BC45" s="44">
        <f t="shared" si="32"/>
        <v>0</v>
      </c>
      <c r="BD45" s="44">
        <f t="shared" si="33"/>
        <v>0</v>
      </c>
      <c r="BE45" s="44">
        <f t="shared" si="34"/>
        <v>0</v>
      </c>
      <c r="BF45" s="44">
        <f t="shared" si="35"/>
        <v>0</v>
      </c>
      <c r="BG45" s="44">
        <f t="shared" si="36"/>
        <v>0</v>
      </c>
      <c r="BH45" s="44">
        <f t="shared" si="37"/>
        <v>0</v>
      </c>
      <c r="BI45" s="44">
        <f t="shared" si="38"/>
        <v>0</v>
      </c>
      <c r="BJ45" s="44">
        <f t="shared" si="39"/>
        <v>0</v>
      </c>
      <c r="BK45" s="44">
        <f t="shared" si="40"/>
        <v>0</v>
      </c>
      <c r="BL45" s="44">
        <f t="shared" si="41"/>
        <v>0</v>
      </c>
      <c r="BM45" s="44">
        <f t="shared" si="42"/>
        <v>0</v>
      </c>
      <c r="BN45" s="48" t="str">
        <f t="shared" si="43"/>
        <v/>
      </c>
      <c r="BO45" s="44">
        <f>IF(COUNTBLANK(入力シート❷!E45:U45)=0,1,0)</f>
        <v>0</v>
      </c>
    </row>
    <row r="46" spans="1:67">
      <c r="A46" s="44">
        <v>44</v>
      </c>
      <c r="B46" s="44">
        <f>IF(AND(入力シート❷!$B46="ハイパーコース",入力シート❷!C46="A推薦(単願)"),1,0)</f>
        <v>0</v>
      </c>
      <c r="C46" s="44">
        <f>IF(AND(入力シート❷!$B46="アドバンストコース",入力シート❷!$C46="A推薦(単願)"),1,0)</f>
        <v>0</v>
      </c>
      <c r="D46" s="44">
        <f>IF(AND(入力シート❷!$B46="アグレッシブコース",入力シート❷!$C46="A推薦(単願)"),1,0)</f>
        <v>0</v>
      </c>
      <c r="E46" s="44">
        <f>IF(AND(入力シート❷!$B46="ハイパーコース",OR(入力シート❷!$C46="B推薦(併願)",入力シート❷!$C46="併願優遇")),1,0)</f>
        <v>0</v>
      </c>
      <c r="F46" s="44">
        <f>IF(AND(入力シート❷!$B46="アドバンストコース",OR(入力シート❷!$C46="B推薦(併願)",入力シート❷!$C46="併願優遇")),1,0)</f>
        <v>0</v>
      </c>
      <c r="G46" s="44">
        <f>IF(AND(入力シート❷!$B46="アグレッシブコース",OR(入力シート❷!$C46="B推薦(併願)",入力シート❷!$C46="併願優遇")),1,0)</f>
        <v>0</v>
      </c>
      <c r="H46" s="44">
        <f>IF(AND(入力シート❷!$B46="アグレッシブコース",入力シート❷!$C46="C推薦(第一志望)"),1,0)</f>
        <v>0</v>
      </c>
      <c r="I46" s="44">
        <f>IF(入力シート❷!V46=■■■!I$2,3,0)</f>
        <v>0</v>
      </c>
      <c r="J46" s="44">
        <f>IF(入力シート❷!W46=■■■!J$2,2,0)</f>
        <v>0</v>
      </c>
      <c r="K46" s="44">
        <f>IF(入力シート❷!X46=■■■!K$2,2,0)</f>
        <v>0</v>
      </c>
      <c r="L46" s="44">
        <f>IF(入力シート❷!Y46=■■■!L$2,2,0)</f>
        <v>0</v>
      </c>
      <c r="M46" s="44">
        <f>IF(入力シート❷!Z46=■■■!M$2,1,0)</f>
        <v>0</v>
      </c>
      <c r="N46" s="44">
        <f>IF(入力シート❷!AA46=■■■!N$2,1,0)</f>
        <v>0</v>
      </c>
      <c r="O46" s="44">
        <f>IF(入力シート❷!AB46=■■■!O$2,1,0)</f>
        <v>0</v>
      </c>
      <c r="P46" s="44">
        <f>IF(入力シート❷!AC46=■■■!P$2,1,0)</f>
        <v>0</v>
      </c>
      <c r="Q46" s="44">
        <f>IF(入力シート❷!AD46=■■■!Q$2,1,0)</f>
        <v>0</v>
      </c>
      <c r="R46" s="44">
        <f>IF(入力シート❷!AE46=■■■!R$2,1,0)</f>
        <v>0</v>
      </c>
      <c r="S46" s="44">
        <f>IF(入力シート❷!AF46=■■■!S$2,1,0)</f>
        <v>0</v>
      </c>
      <c r="T46" s="44">
        <f t="shared" si="3"/>
        <v>0</v>
      </c>
      <c r="U46" s="44">
        <f t="shared" si="4"/>
        <v>0</v>
      </c>
      <c r="V46" s="44">
        <f t="shared" si="5"/>
        <v>0</v>
      </c>
      <c r="W46" s="44">
        <f t="shared" si="6"/>
        <v>0</v>
      </c>
      <c r="X46" s="44">
        <f t="shared" si="7"/>
        <v>0</v>
      </c>
      <c r="Y46" s="44">
        <f t="shared" si="8"/>
        <v>0</v>
      </c>
      <c r="Z46" s="44">
        <f>SUM(入力シート❷!J46:M46,入力シート❷!R46)</f>
        <v>0</v>
      </c>
      <c r="AA46" s="44">
        <f>MIN(入力シート❷!J46:R46)</f>
        <v>0</v>
      </c>
      <c r="AB46" s="44">
        <f t="shared" si="9"/>
        <v>0</v>
      </c>
      <c r="AC46" s="44">
        <f t="shared" si="10"/>
        <v>0</v>
      </c>
      <c r="AD46" s="44">
        <f t="shared" si="11"/>
        <v>0</v>
      </c>
      <c r="AE46" s="44">
        <f t="shared" si="12"/>
        <v>0</v>
      </c>
      <c r="AF46" s="44">
        <f t="shared" si="13"/>
        <v>0</v>
      </c>
      <c r="AG46" s="44">
        <f t="shared" si="14"/>
        <v>0</v>
      </c>
      <c r="AH46" s="44">
        <f t="shared" si="15"/>
        <v>0</v>
      </c>
      <c r="AI46" s="44">
        <f t="shared" si="16"/>
        <v>0</v>
      </c>
      <c r="AJ46" s="44">
        <f>入力シート❷!S46</f>
        <v>0</v>
      </c>
      <c r="AK46" s="44">
        <f>入力シート❷!T46</f>
        <v>0</v>
      </c>
      <c r="AL46" s="44">
        <f>入力シート❷!U46</f>
        <v>0</v>
      </c>
      <c r="AM46" s="44">
        <f t="shared" si="17"/>
        <v>1</v>
      </c>
      <c r="AN46" s="44">
        <f t="shared" si="18"/>
        <v>0</v>
      </c>
      <c r="AO46" s="44">
        <f t="shared" si="19"/>
        <v>0</v>
      </c>
      <c r="AP46" s="44">
        <f t="shared" si="20"/>
        <v>0</v>
      </c>
      <c r="AQ46" s="44">
        <f t="shared" si="21"/>
        <v>0</v>
      </c>
      <c r="AR46" s="44">
        <f t="shared" si="22"/>
        <v>0</v>
      </c>
      <c r="AS46" s="44">
        <f t="shared" si="23"/>
        <v>0</v>
      </c>
      <c r="AT46" s="44"/>
      <c r="AU46" s="44">
        <f t="shared" si="24"/>
        <v>0</v>
      </c>
      <c r="AV46" s="44">
        <f t="shared" si="25"/>
        <v>0</v>
      </c>
      <c r="AW46" s="44">
        <f t="shared" si="26"/>
        <v>0</v>
      </c>
      <c r="AX46" s="44">
        <f t="shared" si="27"/>
        <v>0</v>
      </c>
      <c r="AY46" s="44">
        <f t="shared" si="28"/>
        <v>0</v>
      </c>
      <c r="AZ46" s="44">
        <f t="shared" si="29"/>
        <v>0</v>
      </c>
      <c r="BA46" s="44">
        <f t="shared" si="30"/>
        <v>0</v>
      </c>
      <c r="BB46" s="44">
        <f t="shared" si="31"/>
        <v>0</v>
      </c>
      <c r="BC46" s="44">
        <f t="shared" si="32"/>
        <v>0</v>
      </c>
      <c r="BD46" s="44">
        <f t="shared" si="33"/>
        <v>0</v>
      </c>
      <c r="BE46" s="44">
        <f t="shared" si="34"/>
        <v>0</v>
      </c>
      <c r="BF46" s="44">
        <f t="shared" si="35"/>
        <v>0</v>
      </c>
      <c r="BG46" s="44">
        <f t="shared" si="36"/>
        <v>0</v>
      </c>
      <c r="BH46" s="44">
        <f t="shared" si="37"/>
        <v>0</v>
      </c>
      <c r="BI46" s="44">
        <f t="shared" si="38"/>
        <v>0</v>
      </c>
      <c r="BJ46" s="44">
        <f t="shared" si="39"/>
        <v>0</v>
      </c>
      <c r="BK46" s="44">
        <f t="shared" si="40"/>
        <v>0</v>
      </c>
      <c r="BL46" s="44">
        <f t="shared" si="41"/>
        <v>0</v>
      </c>
      <c r="BM46" s="44">
        <f t="shared" si="42"/>
        <v>0</v>
      </c>
      <c r="BN46" s="48" t="str">
        <f t="shared" si="43"/>
        <v/>
      </c>
      <c r="BO46" s="44">
        <f>IF(COUNTBLANK(入力シート❷!E46:U46)=0,1,0)</f>
        <v>0</v>
      </c>
    </row>
    <row r="47" spans="1:67">
      <c r="A47" s="44">
        <v>45</v>
      </c>
      <c r="B47" s="44">
        <f>IF(AND(入力シート❷!$B47="ハイパーコース",入力シート❷!C47="A推薦(単願)"),1,0)</f>
        <v>0</v>
      </c>
      <c r="C47" s="44">
        <f>IF(AND(入力シート❷!$B47="アドバンストコース",入力シート❷!$C47="A推薦(単願)"),1,0)</f>
        <v>0</v>
      </c>
      <c r="D47" s="44">
        <f>IF(AND(入力シート❷!$B47="アグレッシブコース",入力シート❷!$C47="A推薦(単願)"),1,0)</f>
        <v>0</v>
      </c>
      <c r="E47" s="44">
        <f>IF(AND(入力シート❷!$B47="ハイパーコース",OR(入力シート❷!$C47="B推薦(併願)",入力シート❷!$C47="併願優遇")),1,0)</f>
        <v>0</v>
      </c>
      <c r="F47" s="44">
        <f>IF(AND(入力シート❷!$B47="アドバンストコース",OR(入力シート❷!$C47="B推薦(併願)",入力シート❷!$C47="併願優遇")),1,0)</f>
        <v>0</v>
      </c>
      <c r="G47" s="44">
        <f>IF(AND(入力シート❷!$B47="アグレッシブコース",OR(入力シート❷!$C47="B推薦(併願)",入力シート❷!$C47="併願優遇")),1,0)</f>
        <v>0</v>
      </c>
      <c r="H47" s="44">
        <f>IF(AND(入力シート❷!$B47="アグレッシブコース",入力シート❷!$C47="C推薦(第一志望)"),1,0)</f>
        <v>0</v>
      </c>
      <c r="I47" s="44">
        <f>IF(入力シート❷!V47=■■■!I$2,3,0)</f>
        <v>0</v>
      </c>
      <c r="J47" s="44">
        <f>IF(入力シート❷!W47=■■■!J$2,2,0)</f>
        <v>0</v>
      </c>
      <c r="K47" s="44">
        <f>IF(入力シート❷!X47=■■■!K$2,2,0)</f>
        <v>0</v>
      </c>
      <c r="L47" s="44">
        <f>IF(入力シート❷!Y47=■■■!L$2,2,0)</f>
        <v>0</v>
      </c>
      <c r="M47" s="44">
        <f>IF(入力シート❷!Z47=■■■!M$2,1,0)</f>
        <v>0</v>
      </c>
      <c r="N47" s="44">
        <f>IF(入力シート❷!AA47=■■■!N$2,1,0)</f>
        <v>0</v>
      </c>
      <c r="O47" s="44">
        <f>IF(入力シート❷!AB47=■■■!O$2,1,0)</f>
        <v>0</v>
      </c>
      <c r="P47" s="44">
        <f>IF(入力シート❷!AC47=■■■!P$2,1,0)</f>
        <v>0</v>
      </c>
      <c r="Q47" s="44">
        <f>IF(入力シート❷!AD47=■■■!Q$2,1,0)</f>
        <v>0</v>
      </c>
      <c r="R47" s="44">
        <f>IF(入力シート❷!AE47=■■■!R$2,1,0)</f>
        <v>0</v>
      </c>
      <c r="S47" s="44">
        <f>IF(入力シート❷!AF47=■■■!S$2,1,0)</f>
        <v>0</v>
      </c>
      <c r="T47" s="44">
        <f t="shared" si="3"/>
        <v>0</v>
      </c>
      <c r="U47" s="44">
        <f t="shared" si="4"/>
        <v>0</v>
      </c>
      <c r="V47" s="44">
        <f t="shared" si="5"/>
        <v>0</v>
      </c>
      <c r="W47" s="44">
        <f t="shared" si="6"/>
        <v>0</v>
      </c>
      <c r="X47" s="44">
        <f t="shared" si="7"/>
        <v>0</v>
      </c>
      <c r="Y47" s="44">
        <f t="shared" si="8"/>
        <v>0</v>
      </c>
      <c r="Z47" s="44">
        <f>SUM(入力シート❷!J47:M47,入力シート❷!R47)</f>
        <v>0</v>
      </c>
      <c r="AA47" s="44">
        <f>MIN(入力シート❷!J47:R47)</f>
        <v>0</v>
      </c>
      <c r="AB47" s="44">
        <f t="shared" si="9"/>
        <v>0</v>
      </c>
      <c r="AC47" s="44">
        <f t="shared" si="10"/>
        <v>0</v>
      </c>
      <c r="AD47" s="44">
        <f t="shared" si="11"/>
        <v>0</v>
      </c>
      <c r="AE47" s="44">
        <f t="shared" si="12"/>
        <v>0</v>
      </c>
      <c r="AF47" s="44">
        <f t="shared" si="13"/>
        <v>0</v>
      </c>
      <c r="AG47" s="44">
        <f t="shared" si="14"/>
        <v>0</v>
      </c>
      <c r="AH47" s="44">
        <f t="shared" si="15"/>
        <v>0</v>
      </c>
      <c r="AI47" s="44">
        <f t="shared" si="16"/>
        <v>0</v>
      </c>
      <c r="AJ47" s="44">
        <f>入力シート❷!S47</f>
        <v>0</v>
      </c>
      <c r="AK47" s="44">
        <f>入力シート❷!T47</f>
        <v>0</v>
      </c>
      <c r="AL47" s="44">
        <f>入力シート❷!U47</f>
        <v>0</v>
      </c>
      <c r="AM47" s="44">
        <f t="shared" si="17"/>
        <v>1</v>
      </c>
      <c r="AN47" s="44">
        <f t="shared" si="18"/>
        <v>0</v>
      </c>
      <c r="AO47" s="44">
        <f t="shared" si="19"/>
        <v>0</v>
      </c>
      <c r="AP47" s="44">
        <f t="shared" si="20"/>
        <v>0</v>
      </c>
      <c r="AQ47" s="44">
        <f t="shared" si="21"/>
        <v>0</v>
      </c>
      <c r="AR47" s="44">
        <f t="shared" si="22"/>
        <v>0</v>
      </c>
      <c r="AS47" s="44">
        <f t="shared" si="23"/>
        <v>0</v>
      </c>
      <c r="AT47" s="44"/>
      <c r="AU47" s="44">
        <f t="shared" si="24"/>
        <v>0</v>
      </c>
      <c r="AV47" s="44">
        <f t="shared" si="25"/>
        <v>0</v>
      </c>
      <c r="AW47" s="44">
        <f t="shared" si="26"/>
        <v>0</v>
      </c>
      <c r="AX47" s="44">
        <f t="shared" si="27"/>
        <v>0</v>
      </c>
      <c r="AY47" s="44">
        <f t="shared" si="28"/>
        <v>0</v>
      </c>
      <c r="AZ47" s="44">
        <f t="shared" si="29"/>
        <v>0</v>
      </c>
      <c r="BA47" s="44">
        <f t="shared" si="30"/>
        <v>0</v>
      </c>
      <c r="BB47" s="44">
        <f t="shared" si="31"/>
        <v>0</v>
      </c>
      <c r="BC47" s="44">
        <f t="shared" si="32"/>
        <v>0</v>
      </c>
      <c r="BD47" s="44">
        <f t="shared" si="33"/>
        <v>0</v>
      </c>
      <c r="BE47" s="44">
        <f t="shared" si="34"/>
        <v>0</v>
      </c>
      <c r="BF47" s="44">
        <f t="shared" si="35"/>
        <v>0</v>
      </c>
      <c r="BG47" s="44">
        <f t="shared" si="36"/>
        <v>0</v>
      </c>
      <c r="BH47" s="44">
        <f t="shared" si="37"/>
        <v>0</v>
      </c>
      <c r="BI47" s="44">
        <f t="shared" si="38"/>
        <v>0</v>
      </c>
      <c r="BJ47" s="44">
        <f t="shared" si="39"/>
        <v>0</v>
      </c>
      <c r="BK47" s="44">
        <f t="shared" si="40"/>
        <v>0</v>
      </c>
      <c r="BL47" s="44">
        <f t="shared" si="41"/>
        <v>0</v>
      </c>
      <c r="BM47" s="44">
        <f t="shared" si="42"/>
        <v>0</v>
      </c>
      <c r="BN47" s="48" t="str">
        <f t="shared" si="43"/>
        <v/>
      </c>
      <c r="BO47" s="44">
        <f>IF(COUNTBLANK(入力シート❷!E47:U47)=0,1,0)</f>
        <v>0</v>
      </c>
    </row>
    <row r="48" spans="1:67">
      <c r="A48" s="44">
        <v>46</v>
      </c>
      <c r="B48" s="44">
        <f>IF(AND(入力シート❷!$B48="ハイパーコース",入力シート❷!C48="A推薦(単願)"),1,0)</f>
        <v>0</v>
      </c>
      <c r="C48" s="44">
        <f>IF(AND(入力シート❷!$B48="アドバンストコース",入力シート❷!$C48="A推薦(単願)"),1,0)</f>
        <v>0</v>
      </c>
      <c r="D48" s="44">
        <f>IF(AND(入力シート❷!$B48="アグレッシブコース",入力シート❷!$C48="A推薦(単願)"),1,0)</f>
        <v>0</v>
      </c>
      <c r="E48" s="44">
        <f>IF(AND(入力シート❷!$B48="ハイパーコース",OR(入力シート❷!$C48="B推薦(併願)",入力シート❷!$C48="併願優遇")),1,0)</f>
        <v>0</v>
      </c>
      <c r="F48" s="44">
        <f>IF(AND(入力シート❷!$B48="アドバンストコース",OR(入力シート❷!$C48="B推薦(併願)",入力シート❷!$C48="併願優遇")),1,0)</f>
        <v>0</v>
      </c>
      <c r="G48" s="44">
        <f>IF(AND(入力シート❷!$B48="アグレッシブコース",OR(入力シート❷!$C48="B推薦(併願)",入力シート❷!$C48="併願優遇")),1,0)</f>
        <v>0</v>
      </c>
      <c r="H48" s="44">
        <f>IF(AND(入力シート❷!$B48="アグレッシブコース",入力シート❷!$C48="C推薦(第一志望)"),1,0)</f>
        <v>0</v>
      </c>
      <c r="I48" s="44">
        <f>IF(入力シート❷!V48=■■■!I$2,3,0)</f>
        <v>0</v>
      </c>
      <c r="J48" s="44">
        <f>IF(入力シート❷!W48=■■■!J$2,2,0)</f>
        <v>0</v>
      </c>
      <c r="K48" s="44">
        <f>IF(入力シート❷!X48=■■■!K$2,2,0)</f>
        <v>0</v>
      </c>
      <c r="L48" s="44">
        <f>IF(入力シート❷!Y48=■■■!L$2,2,0)</f>
        <v>0</v>
      </c>
      <c r="M48" s="44">
        <f>IF(入力シート❷!Z48=■■■!M$2,1,0)</f>
        <v>0</v>
      </c>
      <c r="N48" s="44">
        <f>IF(入力シート❷!AA48=■■■!N$2,1,0)</f>
        <v>0</v>
      </c>
      <c r="O48" s="44">
        <f>IF(入力シート❷!AB48=■■■!O$2,1,0)</f>
        <v>0</v>
      </c>
      <c r="P48" s="44">
        <f>IF(入力シート❷!AC48=■■■!P$2,1,0)</f>
        <v>0</v>
      </c>
      <c r="Q48" s="44">
        <f>IF(入力シート❷!AD48=■■■!Q$2,1,0)</f>
        <v>0</v>
      </c>
      <c r="R48" s="44">
        <f>IF(入力シート❷!AE48=■■■!R$2,1,0)</f>
        <v>0</v>
      </c>
      <c r="S48" s="44">
        <f>IF(入力シート❷!AF48=■■■!S$2,1,0)</f>
        <v>0</v>
      </c>
      <c r="T48" s="44">
        <f t="shared" si="3"/>
        <v>0</v>
      </c>
      <c r="U48" s="44">
        <f t="shared" si="4"/>
        <v>0</v>
      </c>
      <c r="V48" s="44">
        <f t="shared" si="5"/>
        <v>0</v>
      </c>
      <c r="W48" s="44">
        <f t="shared" si="6"/>
        <v>0</v>
      </c>
      <c r="X48" s="44">
        <f t="shared" si="7"/>
        <v>0</v>
      </c>
      <c r="Y48" s="44">
        <f t="shared" si="8"/>
        <v>0</v>
      </c>
      <c r="Z48" s="44">
        <f>SUM(入力シート❷!J48:M48,入力シート❷!R48)</f>
        <v>0</v>
      </c>
      <c r="AA48" s="44">
        <f>MIN(入力シート❷!J48:R48)</f>
        <v>0</v>
      </c>
      <c r="AB48" s="44">
        <f t="shared" si="9"/>
        <v>0</v>
      </c>
      <c r="AC48" s="44">
        <f t="shared" si="10"/>
        <v>0</v>
      </c>
      <c r="AD48" s="44">
        <f t="shared" si="11"/>
        <v>0</v>
      </c>
      <c r="AE48" s="44">
        <f t="shared" si="12"/>
        <v>0</v>
      </c>
      <c r="AF48" s="44">
        <f t="shared" si="13"/>
        <v>0</v>
      </c>
      <c r="AG48" s="44">
        <f t="shared" si="14"/>
        <v>0</v>
      </c>
      <c r="AH48" s="44">
        <f t="shared" si="15"/>
        <v>0</v>
      </c>
      <c r="AI48" s="44">
        <f t="shared" si="16"/>
        <v>0</v>
      </c>
      <c r="AJ48" s="44">
        <f>入力シート❷!S48</f>
        <v>0</v>
      </c>
      <c r="AK48" s="44">
        <f>入力シート❷!T48</f>
        <v>0</v>
      </c>
      <c r="AL48" s="44">
        <f>入力シート❷!U48</f>
        <v>0</v>
      </c>
      <c r="AM48" s="44">
        <f t="shared" si="17"/>
        <v>1</v>
      </c>
      <c r="AN48" s="44">
        <f t="shared" si="18"/>
        <v>0</v>
      </c>
      <c r="AO48" s="44">
        <f t="shared" si="19"/>
        <v>0</v>
      </c>
      <c r="AP48" s="44">
        <f t="shared" si="20"/>
        <v>0</v>
      </c>
      <c r="AQ48" s="44">
        <f t="shared" si="21"/>
        <v>0</v>
      </c>
      <c r="AR48" s="44">
        <f t="shared" si="22"/>
        <v>0</v>
      </c>
      <c r="AS48" s="44">
        <f t="shared" si="23"/>
        <v>0</v>
      </c>
      <c r="AT48" s="44"/>
      <c r="AU48" s="44">
        <f t="shared" si="24"/>
        <v>0</v>
      </c>
      <c r="AV48" s="44">
        <f t="shared" si="25"/>
        <v>0</v>
      </c>
      <c r="AW48" s="44">
        <f t="shared" si="26"/>
        <v>0</v>
      </c>
      <c r="AX48" s="44">
        <f t="shared" si="27"/>
        <v>0</v>
      </c>
      <c r="AY48" s="44">
        <f t="shared" si="28"/>
        <v>0</v>
      </c>
      <c r="AZ48" s="44">
        <f t="shared" si="29"/>
        <v>0</v>
      </c>
      <c r="BA48" s="44">
        <f t="shared" si="30"/>
        <v>0</v>
      </c>
      <c r="BB48" s="44">
        <f t="shared" si="31"/>
        <v>0</v>
      </c>
      <c r="BC48" s="44">
        <f t="shared" si="32"/>
        <v>0</v>
      </c>
      <c r="BD48" s="44">
        <f t="shared" si="33"/>
        <v>0</v>
      </c>
      <c r="BE48" s="44">
        <f t="shared" si="34"/>
        <v>0</v>
      </c>
      <c r="BF48" s="44">
        <f t="shared" si="35"/>
        <v>0</v>
      </c>
      <c r="BG48" s="44">
        <f t="shared" si="36"/>
        <v>0</v>
      </c>
      <c r="BH48" s="44">
        <f t="shared" si="37"/>
        <v>0</v>
      </c>
      <c r="BI48" s="44">
        <f t="shared" si="38"/>
        <v>0</v>
      </c>
      <c r="BJ48" s="44">
        <f t="shared" si="39"/>
        <v>0</v>
      </c>
      <c r="BK48" s="44">
        <f t="shared" si="40"/>
        <v>0</v>
      </c>
      <c r="BL48" s="44">
        <f t="shared" si="41"/>
        <v>0</v>
      </c>
      <c r="BM48" s="44">
        <f t="shared" si="42"/>
        <v>0</v>
      </c>
      <c r="BN48" s="48" t="str">
        <f t="shared" si="43"/>
        <v/>
      </c>
      <c r="BO48" s="44">
        <f>IF(COUNTBLANK(入力シート❷!E48:U48)=0,1,0)</f>
        <v>0</v>
      </c>
    </row>
    <row r="49" spans="1:67">
      <c r="A49" s="44">
        <v>47</v>
      </c>
      <c r="B49" s="44">
        <f>IF(AND(入力シート❷!$B49="ハイパーコース",入力シート❷!C49="A推薦(単願)"),1,0)</f>
        <v>0</v>
      </c>
      <c r="C49" s="44">
        <f>IF(AND(入力シート❷!$B49="アドバンストコース",入力シート❷!$C49="A推薦(単願)"),1,0)</f>
        <v>0</v>
      </c>
      <c r="D49" s="44">
        <f>IF(AND(入力シート❷!$B49="アグレッシブコース",入力シート❷!$C49="A推薦(単願)"),1,0)</f>
        <v>0</v>
      </c>
      <c r="E49" s="44">
        <f>IF(AND(入力シート❷!$B49="ハイパーコース",OR(入力シート❷!$C49="B推薦(併願)",入力シート❷!$C49="併願優遇")),1,0)</f>
        <v>0</v>
      </c>
      <c r="F49" s="44">
        <f>IF(AND(入力シート❷!$B49="アドバンストコース",OR(入力シート❷!$C49="B推薦(併願)",入力シート❷!$C49="併願優遇")),1,0)</f>
        <v>0</v>
      </c>
      <c r="G49" s="44">
        <f>IF(AND(入力シート❷!$B49="アグレッシブコース",OR(入力シート❷!$C49="B推薦(併願)",入力シート❷!$C49="併願優遇")),1,0)</f>
        <v>0</v>
      </c>
      <c r="H49" s="44">
        <f>IF(AND(入力シート❷!$B49="アグレッシブコース",入力シート❷!$C49="C推薦(第一志望)"),1,0)</f>
        <v>0</v>
      </c>
      <c r="I49" s="44">
        <f>IF(入力シート❷!V49=■■■!I$2,3,0)</f>
        <v>0</v>
      </c>
      <c r="J49" s="44">
        <f>IF(入力シート❷!W49=■■■!J$2,2,0)</f>
        <v>0</v>
      </c>
      <c r="K49" s="44">
        <f>IF(入力シート❷!X49=■■■!K$2,2,0)</f>
        <v>0</v>
      </c>
      <c r="L49" s="44">
        <f>IF(入力シート❷!Y49=■■■!L$2,2,0)</f>
        <v>0</v>
      </c>
      <c r="M49" s="44">
        <f>IF(入力シート❷!Z49=■■■!M$2,1,0)</f>
        <v>0</v>
      </c>
      <c r="N49" s="44">
        <f>IF(入力シート❷!AA49=■■■!N$2,1,0)</f>
        <v>0</v>
      </c>
      <c r="O49" s="44">
        <f>IF(入力シート❷!AB49=■■■!O$2,1,0)</f>
        <v>0</v>
      </c>
      <c r="P49" s="44">
        <f>IF(入力シート❷!AC49=■■■!P$2,1,0)</f>
        <v>0</v>
      </c>
      <c r="Q49" s="44">
        <f>IF(入力シート❷!AD49=■■■!Q$2,1,0)</f>
        <v>0</v>
      </c>
      <c r="R49" s="44">
        <f>IF(入力シート❷!AE49=■■■!R$2,1,0)</f>
        <v>0</v>
      </c>
      <c r="S49" s="44">
        <f>IF(入力シート❷!AF49=■■■!S$2,1,0)</f>
        <v>0</v>
      </c>
      <c r="T49" s="44">
        <f t="shared" si="3"/>
        <v>0</v>
      </c>
      <c r="U49" s="44">
        <f t="shared" si="4"/>
        <v>0</v>
      </c>
      <c r="V49" s="44">
        <f t="shared" si="5"/>
        <v>0</v>
      </c>
      <c r="W49" s="44">
        <f t="shared" si="6"/>
        <v>0</v>
      </c>
      <c r="X49" s="44">
        <f t="shared" si="7"/>
        <v>0</v>
      </c>
      <c r="Y49" s="44">
        <f t="shared" si="8"/>
        <v>0</v>
      </c>
      <c r="Z49" s="44">
        <f>SUM(入力シート❷!J49:M49,入力シート❷!R49)</f>
        <v>0</v>
      </c>
      <c r="AA49" s="44">
        <f>MIN(入力シート❷!J49:R49)</f>
        <v>0</v>
      </c>
      <c r="AB49" s="44">
        <f t="shared" si="9"/>
        <v>0</v>
      </c>
      <c r="AC49" s="44">
        <f t="shared" si="10"/>
        <v>0</v>
      </c>
      <c r="AD49" s="44">
        <f t="shared" si="11"/>
        <v>0</v>
      </c>
      <c r="AE49" s="44">
        <f t="shared" si="12"/>
        <v>0</v>
      </c>
      <c r="AF49" s="44">
        <f t="shared" si="13"/>
        <v>0</v>
      </c>
      <c r="AG49" s="44">
        <f t="shared" si="14"/>
        <v>0</v>
      </c>
      <c r="AH49" s="44">
        <f t="shared" si="15"/>
        <v>0</v>
      </c>
      <c r="AI49" s="44">
        <f t="shared" si="16"/>
        <v>0</v>
      </c>
      <c r="AJ49" s="44">
        <f>入力シート❷!S49</f>
        <v>0</v>
      </c>
      <c r="AK49" s="44">
        <f>入力シート❷!T49</f>
        <v>0</v>
      </c>
      <c r="AL49" s="44">
        <f>入力シート❷!U49</f>
        <v>0</v>
      </c>
      <c r="AM49" s="44">
        <f t="shared" si="17"/>
        <v>1</v>
      </c>
      <c r="AN49" s="44">
        <f t="shared" si="18"/>
        <v>0</v>
      </c>
      <c r="AO49" s="44">
        <f t="shared" si="19"/>
        <v>0</v>
      </c>
      <c r="AP49" s="44">
        <f t="shared" si="20"/>
        <v>0</v>
      </c>
      <c r="AQ49" s="44">
        <f t="shared" si="21"/>
        <v>0</v>
      </c>
      <c r="AR49" s="44">
        <f t="shared" si="22"/>
        <v>0</v>
      </c>
      <c r="AS49" s="44">
        <f t="shared" si="23"/>
        <v>0</v>
      </c>
      <c r="AT49" s="44"/>
      <c r="AU49" s="44">
        <f t="shared" si="24"/>
        <v>0</v>
      </c>
      <c r="AV49" s="44">
        <f t="shared" si="25"/>
        <v>0</v>
      </c>
      <c r="AW49" s="44">
        <f t="shared" si="26"/>
        <v>0</v>
      </c>
      <c r="AX49" s="44">
        <f t="shared" si="27"/>
        <v>0</v>
      </c>
      <c r="AY49" s="44">
        <f t="shared" si="28"/>
        <v>0</v>
      </c>
      <c r="AZ49" s="44">
        <f t="shared" si="29"/>
        <v>0</v>
      </c>
      <c r="BA49" s="44">
        <f t="shared" si="30"/>
        <v>0</v>
      </c>
      <c r="BB49" s="44">
        <f t="shared" si="31"/>
        <v>0</v>
      </c>
      <c r="BC49" s="44">
        <f t="shared" si="32"/>
        <v>0</v>
      </c>
      <c r="BD49" s="44">
        <f t="shared" si="33"/>
        <v>0</v>
      </c>
      <c r="BE49" s="44">
        <f t="shared" si="34"/>
        <v>0</v>
      </c>
      <c r="BF49" s="44">
        <f t="shared" si="35"/>
        <v>0</v>
      </c>
      <c r="BG49" s="44">
        <f t="shared" si="36"/>
        <v>0</v>
      </c>
      <c r="BH49" s="44">
        <f t="shared" si="37"/>
        <v>0</v>
      </c>
      <c r="BI49" s="44">
        <f t="shared" si="38"/>
        <v>0</v>
      </c>
      <c r="BJ49" s="44">
        <f t="shared" si="39"/>
        <v>0</v>
      </c>
      <c r="BK49" s="44">
        <f t="shared" si="40"/>
        <v>0</v>
      </c>
      <c r="BL49" s="44">
        <f t="shared" si="41"/>
        <v>0</v>
      </c>
      <c r="BM49" s="44">
        <f t="shared" si="42"/>
        <v>0</v>
      </c>
      <c r="BN49" s="48" t="str">
        <f t="shared" si="43"/>
        <v/>
      </c>
      <c r="BO49" s="44">
        <f>IF(COUNTBLANK(入力シート❷!E49:U49)=0,1,0)</f>
        <v>0</v>
      </c>
    </row>
    <row r="50" spans="1:67">
      <c r="A50" s="44">
        <v>48</v>
      </c>
      <c r="B50" s="44">
        <f>IF(AND(入力シート❷!$B50="ハイパーコース",入力シート❷!C50="A推薦(単願)"),1,0)</f>
        <v>0</v>
      </c>
      <c r="C50" s="44">
        <f>IF(AND(入力シート❷!$B50="アドバンストコース",入力シート❷!$C50="A推薦(単願)"),1,0)</f>
        <v>0</v>
      </c>
      <c r="D50" s="44">
        <f>IF(AND(入力シート❷!$B50="アグレッシブコース",入力シート❷!$C50="A推薦(単願)"),1,0)</f>
        <v>0</v>
      </c>
      <c r="E50" s="44">
        <f>IF(AND(入力シート❷!$B50="ハイパーコース",OR(入力シート❷!$C50="B推薦(併願)",入力シート❷!$C50="併願優遇")),1,0)</f>
        <v>0</v>
      </c>
      <c r="F50" s="44">
        <f>IF(AND(入力シート❷!$B50="アドバンストコース",OR(入力シート❷!$C50="B推薦(併願)",入力シート❷!$C50="併願優遇")),1,0)</f>
        <v>0</v>
      </c>
      <c r="G50" s="44">
        <f>IF(AND(入力シート❷!$B50="アグレッシブコース",OR(入力シート❷!$C50="B推薦(併願)",入力シート❷!$C50="併願優遇")),1,0)</f>
        <v>0</v>
      </c>
      <c r="H50" s="44">
        <f>IF(AND(入力シート❷!$B50="アグレッシブコース",入力シート❷!$C50="C推薦(第一志望)"),1,0)</f>
        <v>0</v>
      </c>
      <c r="I50" s="44">
        <f>IF(入力シート❷!V50=■■■!I$2,3,0)</f>
        <v>0</v>
      </c>
      <c r="J50" s="44">
        <f>IF(入力シート❷!W50=■■■!J$2,2,0)</f>
        <v>0</v>
      </c>
      <c r="K50" s="44">
        <f>IF(入力シート❷!X50=■■■!K$2,2,0)</f>
        <v>0</v>
      </c>
      <c r="L50" s="44">
        <f>IF(入力シート❷!Y50=■■■!L$2,2,0)</f>
        <v>0</v>
      </c>
      <c r="M50" s="44">
        <f>IF(入力シート❷!Z50=■■■!M$2,1,0)</f>
        <v>0</v>
      </c>
      <c r="N50" s="44">
        <f>IF(入力シート❷!AA50=■■■!N$2,1,0)</f>
        <v>0</v>
      </c>
      <c r="O50" s="44">
        <f>IF(入力シート❷!AB50=■■■!O$2,1,0)</f>
        <v>0</v>
      </c>
      <c r="P50" s="44">
        <f>IF(入力シート❷!AC50=■■■!P$2,1,0)</f>
        <v>0</v>
      </c>
      <c r="Q50" s="44">
        <f>IF(入力シート❷!AD50=■■■!Q$2,1,0)</f>
        <v>0</v>
      </c>
      <c r="R50" s="44">
        <f>IF(入力シート❷!AE50=■■■!R$2,1,0)</f>
        <v>0</v>
      </c>
      <c r="S50" s="44">
        <f>IF(入力シート❷!AF50=■■■!S$2,1,0)</f>
        <v>0</v>
      </c>
      <c r="T50" s="44">
        <f t="shared" si="3"/>
        <v>0</v>
      </c>
      <c r="U50" s="44">
        <f t="shared" si="4"/>
        <v>0</v>
      </c>
      <c r="V50" s="44">
        <f t="shared" si="5"/>
        <v>0</v>
      </c>
      <c r="W50" s="44">
        <f t="shared" si="6"/>
        <v>0</v>
      </c>
      <c r="X50" s="44">
        <f t="shared" si="7"/>
        <v>0</v>
      </c>
      <c r="Y50" s="44">
        <f t="shared" si="8"/>
        <v>0</v>
      </c>
      <c r="Z50" s="44">
        <f>SUM(入力シート❷!J50:M50,入力シート❷!R50)</f>
        <v>0</v>
      </c>
      <c r="AA50" s="44">
        <f>MIN(入力シート❷!J50:R50)</f>
        <v>0</v>
      </c>
      <c r="AB50" s="44">
        <f t="shared" si="9"/>
        <v>0</v>
      </c>
      <c r="AC50" s="44">
        <f t="shared" si="10"/>
        <v>0</v>
      </c>
      <c r="AD50" s="44">
        <f t="shared" si="11"/>
        <v>0</v>
      </c>
      <c r="AE50" s="44">
        <f t="shared" si="12"/>
        <v>0</v>
      </c>
      <c r="AF50" s="44">
        <f t="shared" si="13"/>
        <v>0</v>
      </c>
      <c r="AG50" s="44">
        <f t="shared" si="14"/>
        <v>0</v>
      </c>
      <c r="AH50" s="44">
        <f t="shared" si="15"/>
        <v>0</v>
      </c>
      <c r="AI50" s="44">
        <f t="shared" si="16"/>
        <v>0</v>
      </c>
      <c r="AJ50" s="44">
        <f>入力シート❷!S50</f>
        <v>0</v>
      </c>
      <c r="AK50" s="44">
        <f>入力シート❷!T50</f>
        <v>0</v>
      </c>
      <c r="AL50" s="44">
        <f>入力シート❷!U50</f>
        <v>0</v>
      </c>
      <c r="AM50" s="44">
        <f t="shared" si="17"/>
        <v>1</v>
      </c>
      <c r="AN50" s="44">
        <f t="shared" si="18"/>
        <v>0</v>
      </c>
      <c r="AO50" s="44">
        <f t="shared" si="19"/>
        <v>0</v>
      </c>
      <c r="AP50" s="44">
        <f t="shared" si="20"/>
        <v>0</v>
      </c>
      <c r="AQ50" s="44">
        <f t="shared" si="21"/>
        <v>0</v>
      </c>
      <c r="AR50" s="44">
        <f t="shared" si="22"/>
        <v>0</v>
      </c>
      <c r="AS50" s="44">
        <f t="shared" si="23"/>
        <v>0</v>
      </c>
      <c r="AT50" s="44"/>
      <c r="AU50" s="44">
        <f t="shared" si="24"/>
        <v>0</v>
      </c>
      <c r="AV50" s="44">
        <f t="shared" si="25"/>
        <v>0</v>
      </c>
      <c r="AW50" s="44">
        <f t="shared" si="26"/>
        <v>0</v>
      </c>
      <c r="AX50" s="44">
        <f t="shared" si="27"/>
        <v>0</v>
      </c>
      <c r="AY50" s="44">
        <f t="shared" si="28"/>
        <v>0</v>
      </c>
      <c r="AZ50" s="44">
        <f t="shared" si="29"/>
        <v>0</v>
      </c>
      <c r="BA50" s="44">
        <f t="shared" si="30"/>
        <v>0</v>
      </c>
      <c r="BB50" s="44">
        <f t="shared" si="31"/>
        <v>0</v>
      </c>
      <c r="BC50" s="44">
        <f t="shared" si="32"/>
        <v>0</v>
      </c>
      <c r="BD50" s="44">
        <f t="shared" si="33"/>
        <v>0</v>
      </c>
      <c r="BE50" s="44">
        <f t="shared" si="34"/>
        <v>0</v>
      </c>
      <c r="BF50" s="44">
        <f t="shared" si="35"/>
        <v>0</v>
      </c>
      <c r="BG50" s="44">
        <f t="shared" si="36"/>
        <v>0</v>
      </c>
      <c r="BH50" s="44">
        <f t="shared" si="37"/>
        <v>0</v>
      </c>
      <c r="BI50" s="44">
        <f t="shared" si="38"/>
        <v>0</v>
      </c>
      <c r="BJ50" s="44">
        <f t="shared" si="39"/>
        <v>0</v>
      </c>
      <c r="BK50" s="44">
        <f t="shared" si="40"/>
        <v>0</v>
      </c>
      <c r="BL50" s="44">
        <f t="shared" si="41"/>
        <v>0</v>
      </c>
      <c r="BM50" s="44">
        <f t="shared" si="42"/>
        <v>0</v>
      </c>
      <c r="BN50" s="48" t="str">
        <f t="shared" si="43"/>
        <v/>
      </c>
      <c r="BO50" s="44">
        <f>IF(COUNTBLANK(入力シート❷!E50:U50)=0,1,0)</f>
        <v>0</v>
      </c>
    </row>
    <row r="51" spans="1:67">
      <c r="A51" s="44">
        <v>49</v>
      </c>
      <c r="B51" s="44">
        <f>IF(AND(入力シート❷!$B51="ハイパーコース",入力シート❷!C51="A推薦(単願)"),1,0)</f>
        <v>0</v>
      </c>
      <c r="C51" s="44">
        <f>IF(AND(入力シート❷!$B51="アドバンストコース",入力シート❷!$C51="A推薦(単願)"),1,0)</f>
        <v>0</v>
      </c>
      <c r="D51" s="44">
        <f>IF(AND(入力シート❷!$B51="アグレッシブコース",入力シート❷!$C51="A推薦(単願)"),1,0)</f>
        <v>0</v>
      </c>
      <c r="E51" s="44">
        <f>IF(AND(入力シート❷!$B51="ハイパーコース",OR(入力シート❷!$C51="B推薦(併願)",入力シート❷!$C51="併願優遇")),1,0)</f>
        <v>0</v>
      </c>
      <c r="F51" s="44">
        <f>IF(AND(入力シート❷!$B51="アドバンストコース",OR(入力シート❷!$C51="B推薦(併願)",入力シート❷!$C51="併願優遇")),1,0)</f>
        <v>0</v>
      </c>
      <c r="G51" s="44">
        <f>IF(AND(入力シート❷!$B51="アグレッシブコース",OR(入力シート❷!$C51="B推薦(併願)",入力シート❷!$C51="併願優遇")),1,0)</f>
        <v>0</v>
      </c>
      <c r="H51" s="44">
        <f>IF(AND(入力シート❷!$B51="アグレッシブコース",入力シート❷!$C51="C推薦(第一志望)"),1,0)</f>
        <v>0</v>
      </c>
      <c r="I51" s="44">
        <f>IF(入力シート❷!V51=■■■!I$2,3,0)</f>
        <v>0</v>
      </c>
      <c r="J51" s="44">
        <f>IF(入力シート❷!W51=■■■!J$2,2,0)</f>
        <v>0</v>
      </c>
      <c r="K51" s="44">
        <f>IF(入力シート❷!X51=■■■!K$2,2,0)</f>
        <v>0</v>
      </c>
      <c r="L51" s="44">
        <f>IF(入力シート❷!Y51=■■■!L$2,2,0)</f>
        <v>0</v>
      </c>
      <c r="M51" s="44">
        <f>IF(入力シート❷!Z51=■■■!M$2,1,0)</f>
        <v>0</v>
      </c>
      <c r="N51" s="44">
        <f>IF(入力シート❷!AA51=■■■!N$2,1,0)</f>
        <v>0</v>
      </c>
      <c r="O51" s="44">
        <f>IF(入力シート❷!AB51=■■■!O$2,1,0)</f>
        <v>0</v>
      </c>
      <c r="P51" s="44">
        <f>IF(入力シート❷!AC51=■■■!P$2,1,0)</f>
        <v>0</v>
      </c>
      <c r="Q51" s="44">
        <f>IF(入力シート❷!AD51=■■■!Q$2,1,0)</f>
        <v>0</v>
      </c>
      <c r="R51" s="44">
        <f>IF(入力シート❷!AE51=■■■!R$2,1,0)</f>
        <v>0</v>
      </c>
      <c r="S51" s="44">
        <f>IF(入力シート❷!AF51=■■■!S$2,1,0)</f>
        <v>0</v>
      </c>
      <c r="T51" s="44">
        <f t="shared" si="3"/>
        <v>0</v>
      </c>
      <c r="U51" s="44">
        <f t="shared" si="4"/>
        <v>0</v>
      </c>
      <c r="V51" s="44">
        <f t="shared" si="5"/>
        <v>0</v>
      </c>
      <c r="W51" s="44">
        <f t="shared" si="6"/>
        <v>0</v>
      </c>
      <c r="X51" s="44">
        <f t="shared" si="7"/>
        <v>0</v>
      </c>
      <c r="Y51" s="44">
        <f t="shared" si="8"/>
        <v>0</v>
      </c>
      <c r="Z51" s="44">
        <f>SUM(入力シート❷!J51:M51,入力シート❷!R51)</f>
        <v>0</v>
      </c>
      <c r="AA51" s="44">
        <f>MIN(入力シート❷!J51:R51)</f>
        <v>0</v>
      </c>
      <c r="AB51" s="44">
        <f t="shared" si="9"/>
        <v>0</v>
      </c>
      <c r="AC51" s="44">
        <f t="shared" si="10"/>
        <v>0</v>
      </c>
      <c r="AD51" s="44">
        <f t="shared" si="11"/>
        <v>0</v>
      </c>
      <c r="AE51" s="44">
        <f t="shared" si="12"/>
        <v>0</v>
      </c>
      <c r="AF51" s="44">
        <f t="shared" si="13"/>
        <v>0</v>
      </c>
      <c r="AG51" s="44">
        <f t="shared" si="14"/>
        <v>0</v>
      </c>
      <c r="AH51" s="44">
        <f t="shared" si="15"/>
        <v>0</v>
      </c>
      <c r="AI51" s="44">
        <f t="shared" si="16"/>
        <v>0</v>
      </c>
      <c r="AJ51" s="44">
        <f>入力シート❷!S51</f>
        <v>0</v>
      </c>
      <c r="AK51" s="44">
        <f>入力シート❷!T51</f>
        <v>0</v>
      </c>
      <c r="AL51" s="44">
        <f>入力シート❷!U51</f>
        <v>0</v>
      </c>
      <c r="AM51" s="44">
        <f t="shared" si="17"/>
        <v>1</v>
      </c>
      <c r="AN51" s="44">
        <f t="shared" si="18"/>
        <v>0</v>
      </c>
      <c r="AO51" s="44">
        <f t="shared" si="19"/>
        <v>0</v>
      </c>
      <c r="AP51" s="44">
        <f t="shared" si="20"/>
        <v>0</v>
      </c>
      <c r="AQ51" s="44">
        <f t="shared" si="21"/>
        <v>0</v>
      </c>
      <c r="AR51" s="44">
        <f t="shared" si="22"/>
        <v>0</v>
      </c>
      <c r="AS51" s="44">
        <f t="shared" si="23"/>
        <v>0</v>
      </c>
      <c r="AT51" s="44"/>
      <c r="AU51" s="44">
        <f t="shared" si="24"/>
        <v>0</v>
      </c>
      <c r="AV51" s="44">
        <f t="shared" si="25"/>
        <v>0</v>
      </c>
      <c r="AW51" s="44">
        <f t="shared" si="26"/>
        <v>0</v>
      </c>
      <c r="AX51" s="44">
        <f t="shared" si="27"/>
        <v>0</v>
      </c>
      <c r="AY51" s="44">
        <f t="shared" si="28"/>
        <v>0</v>
      </c>
      <c r="AZ51" s="44">
        <f t="shared" si="29"/>
        <v>0</v>
      </c>
      <c r="BA51" s="44">
        <f t="shared" si="30"/>
        <v>0</v>
      </c>
      <c r="BB51" s="44">
        <f t="shared" si="31"/>
        <v>0</v>
      </c>
      <c r="BC51" s="44">
        <f t="shared" si="32"/>
        <v>0</v>
      </c>
      <c r="BD51" s="44">
        <f t="shared" si="33"/>
        <v>0</v>
      </c>
      <c r="BE51" s="44">
        <f t="shared" si="34"/>
        <v>0</v>
      </c>
      <c r="BF51" s="44">
        <f t="shared" si="35"/>
        <v>0</v>
      </c>
      <c r="BG51" s="44">
        <f t="shared" si="36"/>
        <v>0</v>
      </c>
      <c r="BH51" s="44">
        <f t="shared" si="37"/>
        <v>0</v>
      </c>
      <c r="BI51" s="44">
        <f t="shared" si="38"/>
        <v>0</v>
      </c>
      <c r="BJ51" s="44">
        <f t="shared" si="39"/>
        <v>0</v>
      </c>
      <c r="BK51" s="44">
        <f t="shared" si="40"/>
        <v>0</v>
      </c>
      <c r="BL51" s="44">
        <f t="shared" si="41"/>
        <v>0</v>
      </c>
      <c r="BM51" s="44">
        <f t="shared" si="42"/>
        <v>0</v>
      </c>
      <c r="BN51" s="48" t="str">
        <f t="shared" si="43"/>
        <v/>
      </c>
      <c r="BO51" s="44">
        <f>IF(COUNTBLANK(入力シート❷!E51:U51)=0,1,0)</f>
        <v>0</v>
      </c>
    </row>
    <row r="52" spans="1:67">
      <c r="A52" s="44">
        <v>50</v>
      </c>
      <c r="B52" s="44">
        <f>IF(AND(入力シート❷!$B52="ハイパーコース",入力シート❷!C52="A推薦(単願)"),1,0)</f>
        <v>0</v>
      </c>
      <c r="C52" s="44">
        <f>IF(AND(入力シート❷!$B52="アドバンストコース",入力シート❷!$C52="A推薦(単願)"),1,0)</f>
        <v>0</v>
      </c>
      <c r="D52" s="44">
        <f>IF(AND(入力シート❷!$B52="アグレッシブコース",入力シート❷!$C52="A推薦(単願)"),1,0)</f>
        <v>0</v>
      </c>
      <c r="E52" s="44">
        <f>IF(AND(入力シート❷!$B52="ハイパーコース",OR(入力シート❷!$C52="B推薦(併願)",入力シート❷!$C52="併願優遇")),1,0)</f>
        <v>0</v>
      </c>
      <c r="F52" s="44">
        <f>IF(AND(入力シート❷!$B52="アドバンストコース",OR(入力シート❷!$C52="B推薦(併願)",入力シート❷!$C52="併願優遇")),1,0)</f>
        <v>0</v>
      </c>
      <c r="G52" s="44">
        <f>IF(AND(入力シート❷!$B52="アグレッシブコース",OR(入力シート❷!$C52="B推薦(併願)",入力シート❷!$C52="併願優遇")),1,0)</f>
        <v>0</v>
      </c>
      <c r="H52" s="44">
        <f>IF(AND(入力シート❷!$B52="アグレッシブコース",入力シート❷!$C52="C推薦(第一志望)"),1,0)</f>
        <v>0</v>
      </c>
      <c r="I52" s="44">
        <f>IF(入力シート❷!V52=■■■!I$2,3,0)</f>
        <v>0</v>
      </c>
      <c r="J52" s="44">
        <f>IF(入力シート❷!W52=■■■!J$2,2,0)</f>
        <v>0</v>
      </c>
      <c r="K52" s="44">
        <f>IF(入力シート❷!X52=■■■!K$2,2,0)</f>
        <v>0</v>
      </c>
      <c r="L52" s="44">
        <f>IF(入力シート❷!Y52=■■■!L$2,2,0)</f>
        <v>0</v>
      </c>
      <c r="M52" s="44">
        <f>IF(入力シート❷!Z52=■■■!M$2,1,0)</f>
        <v>0</v>
      </c>
      <c r="N52" s="44">
        <f>IF(入力シート❷!AA52=■■■!N$2,1,0)</f>
        <v>0</v>
      </c>
      <c r="O52" s="44">
        <f>IF(入力シート❷!AB52=■■■!O$2,1,0)</f>
        <v>0</v>
      </c>
      <c r="P52" s="44">
        <f>IF(入力シート❷!AC52=■■■!P$2,1,0)</f>
        <v>0</v>
      </c>
      <c r="Q52" s="44">
        <f>IF(入力シート❷!AD52=■■■!Q$2,1,0)</f>
        <v>0</v>
      </c>
      <c r="R52" s="44">
        <f>IF(入力シート❷!AE52=■■■!R$2,1,0)</f>
        <v>0</v>
      </c>
      <c r="S52" s="44">
        <f>IF(入力シート❷!AF52=■■■!S$2,1,0)</f>
        <v>0</v>
      </c>
      <c r="T52" s="44">
        <f t="shared" si="3"/>
        <v>0</v>
      </c>
      <c r="U52" s="44">
        <f t="shared" si="4"/>
        <v>0</v>
      </c>
      <c r="V52" s="44">
        <f t="shared" si="5"/>
        <v>0</v>
      </c>
      <c r="W52" s="44">
        <f t="shared" si="6"/>
        <v>0</v>
      </c>
      <c r="X52" s="44">
        <f t="shared" si="7"/>
        <v>0</v>
      </c>
      <c r="Y52" s="44">
        <f t="shared" si="8"/>
        <v>0</v>
      </c>
      <c r="Z52" s="44">
        <f>SUM(入力シート❷!J52:M52,入力シート❷!R52)</f>
        <v>0</v>
      </c>
      <c r="AA52" s="44">
        <f>MIN(入力シート❷!J52:R52)</f>
        <v>0</v>
      </c>
      <c r="AB52" s="44">
        <f t="shared" si="9"/>
        <v>0</v>
      </c>
      <c r="AC52" s="44">
        <f t="shared" si="10"/>
        <v>0</v>
      </c>
      <c r="AD52" s="44">
        <f t="shared" si="11"/>
        <v>0</v>
      </c>
      <c r="AE52" s="44">
        <f t="shared" si="12"/>
        <v>0</v>
      </c>
      <c r="AF52" s="44">
        <f t="shared" si="13"/>
        <v>0</v>
      </c>
      <c r="AG52" s="44">
        <f t="shared" si="14"/>
        <v>0</v>
      </c>
      <c r="AH52" s="44">
        <f t="shared" si="15"/>
        <v>0</v>
      </c>
      <c r="AI52" s="44">
        <f t="shared" si="16"/>
        <v>0</v>
      </c>
      <c r="AJ52" s="44">
        <f>入力シート❷!S52</f>
        <v>0</v>
      </c>
      <c r="AK52" s="44">
        <f>入力シート❷!T52</f>
        <v>0</v>
      </c>
      <c r="AL52" s="44">
        <f>入力シート❷!U52</f>
        <v>0</v>
      </c>
      <c r="AM52" s="44">
        <f t="shared" si="17"/>
        <v>1</v>
      </c>
      <c r="AN52" s="44">
        <f t="shared" si="18"/>
        <v>0</v>
      </c>
      <c r="AO52" s="44">
        <f t="shared" si="19"/>
        <v>0</v>
      </c>
      <c r="AP52" s="44">
        <f t="shared" si="20"/>
        <v>0</v>
      </c>
      <c r="AQ52" s="44">
        <f t="shared" si="21"/>
        <v>0</v>
      </c>
      <c r="AR52" s="44">
        <f t="shared" si="22"/>
        <v>0</v>
      </c>
      <c r="AS52" s="44">
        <f t="shared" si="23"/>
        <v>0</v>
      </c>
      <c r="AT52" s="44"/>
      <c r="AU52" s="44">
        <f t="shared" si="24"/>
        <v>0</v>
      </c>
      <c r="AV52" s="44">
        <f t="shared" si="25"/>
        <v>0</v>
      </c>
      <c r="AW52" s="44">
        <f t="shared" si="26"/>
        <v>0</v>
      </c>
      <c r="AX52" s="44">
        <f t="shared" si="27"/>
        <v>0</v>
      </c>
      <c r="AY52" s="44">
        <f t="shared" si="28"/>
        <v>0</v>
      </c>
      <c r="AZ52" s="44">
        <f t="shared" si="29"/>
        <v>0</v>
      </c>
      <c r="BA52" s="44">
        <f t="shared" si="30"/>
        <v>0</v>
      </c>
      <c r="BB52" s="44">
        <f t="shared" si="31"/>
        <v>0</v>
      </c>
      <c r="BC52" s="44">
        <f t="shared" si="32"/>
        <v>0</v>
      </c>
      <c r="BD52" s="44">
        <f t="shared" si="33"/>
        <v>0</v>
      </c>
      <c r="BE52" s="44">
        <f t="shared" si="34"/>
        <v>0</v>
      </c>
      <c r="BF52" s="44">
        <f t="shared" si="35"/>
        <v>0</v>
      </c>
      <c r="BG52" s="44">
        <f t="shared" si="36"/>
        <v>0</v>
      </c>
      <c r="BH52" s="44">
        <f t="shared" si="37"/>
        <v>0</v>
      </c>
      <c r="BI52" s="44">
        <f t="shared" si="38"/>
        <v>0</v>
      </c>
      <c r="BJ52" s="44">
        <f t="shared" si="39"/>
        <v>0</v>
      </c>
      <c r="BK52" s="44">
        <f t="shared" si="40"/>
        <v>0</v>
      </c>
      <c r="BL52" s="44">
        <f t="shared" si="41"/>
        <v>0</v>
      </c>
      <c r="BM52" s="44">
        <f t="shared" si="42"/>
        <v>0</v>
      </c>
      <c r="BN52" s="48" t="str">
        <f t="shared" si="43"/>
        <v/>
      </c>
      <c r="BO52" s="44">
        <f>IF(COUNTBLANK(入力シート❷!E52:U52)=0,1,0)</f>
        <v>0</v>
      </c>
    </row>
    <row r="53" spans="1:67">
      <c r="A53" s="44">
        <v>51</v>
      </c>
      <c r="B53" s="44">
        <f>IF(AND(入力シート❷!$B53="ハイパーコース",入力シート❷!C53="A推薦(単願)"),1,0)</f>
        <v>0</v>
      </c>
      <c r="C53" s="44">
        <f>IF(AND(入力シート❷!$B53="アドバンストコース",入力シート❷!$C53="A推薦(単願)"),1,0)</f>
        <v>0</v>
      </c>
      <c r="D53" s="44">
        <f>IF(AND(入力シート❷!$B53="アグレッシブコース",入力シート❷!$C53="A推薦(単願)"),1,0)</f>
        <v>0</v>
      </c>
      <c r="E53" s="44">
        <f>IF(AND(入力シート❷!$B53="ハイパーコース",OR(入力シート❷!$C53="B推薦(併願)",入力シート❷!$C53="併願優遇")),1,0)</f>
        <v>0</v>
      </c>
      <c r="F53" s="44">
        <f>IF(AND(入力シート❷!$B53="アドバンストコース",OR(入力シート❷!$C53="B推薦(併願)",入力シート❷!$C53="併願優遇")),1,0)</f>
        <v>0</v>
      </c>
      <c r="G53" s="44">
        <f>IF(AND(入力シート❷!$B53="アグレッシブコース",OR(入力シート❷!$C53="B推薦(併願)",入力シート❷!$C53="併願優遇")),1,0)</f>
        <v>0</v>
      </c>
      <c r="H53" s="44">
        <f>IF(AND(入力シート❷!$B53="アグレッシブコース",入力シート❷!$C53="C推薦(第一志望)"),1,0)</f>
        <v>0</v>
      </c>
      <c r="I53" s="44">
        <f>IF(入力シート❷!V53=■■■!I$2,3,0)</f>
        <v>0</v>
      </c>
      <c r="J53" s="44">
        <f>IF(入力シート❷!W53=■■■!J$2,2,0)</f>
        <v>0</v>
      </c>
      <c r="K53" s="44">
        <f>IF(入力シート❷!X53=■■■!K$2,2,0)</f>
        <v>0</v>
      </c>
      <c r="L53" s="44">
        <f>IF(入力シート❷!Y53=■■■!L$2,2,0)</f>
        <v>0</v>
      </c>
      <c r="M53" s="44">
        <f>IF(入力シート❷!Z53=■■■!M$2,1,0)</f>
        <v>0</v>
      </c>
      <c r="N53" s="44">
        <f>IF(入力シート❷!AA53=■■■!N$2,1,0)</f>
        <v>0</v>
      </c>
      <c r="O53" s="44">
        <f>IF(入力シート❷!AB53=■■■!O$2,1,0)</f>
        <v>0</v>
      </c>
      <c r="P53" s="44">
        <f>IF(入力シート❷!AC53=■■■!P$2,1,0)</f>
        <v>0</v>
      </c>
      <c r="Q53" s="44">
        <f>IF(入力シート❷!AD53=■■■!Q$2,1,0)</f>
        <v>0</v>
      </c>
      <c r="R53" s="44">
        <f>IF(入力シート❷!AE53=■■■!R$2,1,0)</f>
        <v>0</v>
      </c>
      <c r="S53" s="44">
        <f>IF(入力シート❷!AF53=■■■!S$2,1,0)</f>
        <v>0</v>
      </c>
      <c r="T53" s="44">
        <f t="shared" si="3"/>
        <v>0</v>
      </c>
      <c r="U53" s="44">
        <f t="shared" si="4"/>
        <v>0</v>
      </c>
      <c r="V53" s="44">
        <f t="shared" si="5"/>
        <v>0</v>
      </c>
      <c r="W53" s="44">
        <f t="shared" si="6"/>
        <v>0</v>
      </c>
      <c r="X53" s="44">
        <f t="shared" si="7"/>
        <v>0</v>
      </c>
      <c r="Y53" s="44">
        <f t="shared" si="8"/>
        <v>0</v>
      </c>
      <c r="Z53" s="44">
        <f>SUM(入力シート❷!J53:M53,入力シート❷!R53)</f>
        <v>0</v>
      </c>
      <c r="AA53" s="44">
        <f>MIN(入力シート❷!J53:R53)</f>
        <v>0</v>
      </c>
      <c r="AB53" s="44">
        <f t="shared" si="9"/>
        <v>0</v>
      </c>
      <c r="AC53" s="44">
        <f t="shared" si="10"/>
        <v>0</v>
      </c>
      <c r="AD53" s="44">
        <f t="shared" si="11"/>
        <v>0</v>
      </c>
      <c r="AE53" s="44">
        <f t="shared" si="12"/>
        <v>0</v>
      </c>
      <c r="AF53" s="44">
        <f t="shared" si="13"/>
        <v>0</v>
      </c>
      <c r="AG53" s="44">
        <f t="shared" si="14"/>
        <v>0</v>
      </c>
      <c r="AH53" s="44">
        <f t="shared" si="15"/>
        <v>0</v>
      </c>
      <c r="AI53" s="44">
        <f t="shared" si="16"/>
        <v>0</v>
      </c>
      <c r="AJ53" s="44">
        <f>入力シート❷!S53</f>
        <v>0</v>
      </c>
      <c r="AK53" s="44">
        <f>入力シート❷!T53</f>
        <v>0</v>
      </c>
      <c r="AL53" s="44">
        <f>入力シート❷!U53</f>
        <v>0</v>
      </c>
      <c r="AM53" s="44">
        <f t="shared" si="17"/>
        <v>1</v>
      </c>
      <c r="AN53" s="44">
        <f t="shared" si="18"/>
        <v>0</v>
      </c>
      <c r="AO53" s="44">
        <f t="shared" si="19"/>
        <v>0</v>
      </c>
      <c r="AP53" s="44">
        <f t="shared" si="20"/>
        <v>0</v>
      </c>
      <c r="AQ53" s="44">
        <f t="shared" si="21"/>
        <v>0</v>
      </c>
      <c r="AR53" s="44">
        <f t="shared" si="22"/>
        <v>0</v>
      </c>
      <c r="AS53" s="44">
        <f t="shared" si="23"/>
        <v>0</v>
      </c>
      <c r="AT53" s="44"/>
      <c r="AU53" s="44">
        <f t="shared" si="24"/>
        <v>0</v>
      </c>
      <c r="AV53" s="44">
        <f t="shared" si="25"/>
        <v>0</v>
      </c>
      <c r="AW53" s="44">
        <f t="shared" si="26"/>
        <v>0</v>
      </c>
      <c r="AX53" s="44">
        <f t="shared" si="27"/>
        <v>0</v>
      </c>
      <c r="AY53" s="44">
        <f t="shared" si="28"/>
        <v>0</v>
      </c>
      <c r="AZ53" s="44">
        <f t="shared" si="29"/>
        <v>0</v>
      </c>
      <c r="BA53" s="44">
        <f t="shared" si="30"/>
        <v>0</v>
      </c>
      <c r="BB53" s="44">
        <f t="shared" si="31"/>
        <v>0</v>
      </c>
      <c r="BC53" s="44">
        <f t="shared" si="32"/>
        <v>0</v>
      </c>
      <c r="BD53" s="44">
        <f t="shared" si="33"/>
        <v>0</v>
      </c>
      <c r="BE53" s="44">
        <f t="shared" si="34"/>
        <v>0</v>
      </c>
      <c r="BF53" s="44">
        <f t="shared" si="35"/>
        <v>0</v>
      </c>
      <c r="BG53" s="44">
        <f t="shared" si="36"/>
        <v>0</v>
      </c>
      <c r="BH53" s="44">
        <f t="shared" si="37"/>
        <v>0</v>
      </c>
      <c r="BI53" s="44">
        <f t="shared" si="38"/>
        <v>0</v>
      </c>
      <c r="BJ53" s="44">
        <f t="shared" si="39"/>
        <v>0</v>
      </c>
      <c r="BK53" s="44">
        <f t="shared" si="40"/>
        <v>0</v>
      </c>
      <c r="BL53" s="44">
        <f t="shared" si="41"/>
        <v>0</v>
      </c>
      <c r="BM53" s="44">
        <f t="shared" si="42"/>
        <v>0</v>
      </c>
      <c r="BN53" s="48" t="str">
        <f t="shared" si="43"/>
        <v/>
      </c>
      <c r="BO53" s="44">
        <f>IF(COUNTBLANK(入力シート❷!E53:U53)=0,1,0)</f>
        <v>0</v>
      </c>
    </row>
    <row r="54" spans="1:67">
      <c r="A54" s="44">
        <v>52</v>
      </c>
      <c r="B54" s="44">
        <f>IF(AND(入力シート❷!$B54="ハイパーコース",入力シート❷!C54="A推薦(単願)"),1,0)</f>
        <v>0</v>
      </c>
      <c r="C54" s="44">
        <f>IF(AND(入力シート❷!$B54="アドバンストコース",入力シート❷!$C54="A推薦(単願)"),1,0)</f>
        <v>0</v>
      </c>
      <c r="D54" s="44">
        <f>IF(AND(入力シート❷!$B54="アグレッシブコース",入力シート❷!$C54="A推薦(単願)"),1,0)</f>
        <v>0</v>
      </c>
      <c r="E54" s="44">
        <f>IF(AND(入力シート❷!$B54="ハイパーコース",OR(入力シート❷!$C54="B推薦(併願)",入力シート❷!$C54="併願優遇")),1,0)</f>
        <v>0</v>
      </c>
      <c r="F54" s="44">
        <f>IF(AND(入力シート❷!$B54="アドバンストコース",OR(入力シート❷!$C54="B推薦(併願)",入力シート❷!$C54="併願優遇")),1,0)</f>
        <v>0</v>
      </c>
      <c r="G54" s="44">
        <f>IF(AND(入力シート❷!$B54="アグレッシブコース",OR(入力シート❷!$C54="B推薦(併願)",入力シート❷!$C54="併願優遇")),1,0)</f>
        <v>0</v>
      </c>
      <c r="H54" s="44">
        <f>IF(AND(入力シート❷!$B54="アグレッシブコース",入力シート❷!$C54="C推薦(第一志望)"),1,0)</f>
        <v>0</v>
      </c>
      <c r="I54" s="44">
        <f>IF(入力シート❷!V54=■■■!I$2,3,0)</f>
        <v>0</v>
      </c>
      <c r="J54" s="44">
        <f>IF(入力シート❷!W54=■■■!J$2,2,0)</f>
        <v>0</v>
      </c>
      <c r="K54" s="44">
        <f>IF(入力シート❷!X54=■■■!K$2,2,0)</f>
        <v>0</v>
      </c>
      <c r="L54" s="44">
        <f>IF(入力シート❷!Y54=■■■!L$2,2,0)</f>
        <v>0</v>
      </c>
      <c r="M54" s="44">
        <f>IF(入力シート❷!Z54=■■■!M$2,1,0)</f>
        <v>0</v>
      </c>
      <c r="N54" s="44">
        <f>IF(入力シート❷!AA54=■■■!N$2,1,0)</f>
        <v>0</v>
      </c>
      <c r="O54" s="44">
        <f>IF(入力シート❷!AB54=■■■!O$2,1,0)</f>
        <v>0</v>
      </c>
      <c r="P54" s="44">
        <f>IF(入力シート❷!AC54=■■■!P$2,1,0)</f>
        <v>0</v>
      </c>
      <c r="Q54" s="44">
        <f>IF(入力シート❷!AD54=■■■!Q$2,1,0)</f>
        <v>0</v>
      </c>
      <c r="R54" s="44">
        <f>IF(入力シート❷!AE54=■■■!R$2,1,0)</f>
        <v>0</v>
      </c>
      <c r="S54" s="44">
        <f>IF(入力シート❷!AF54=■■■!S$2,1,0)</f>
        <v>0</v>
      </c>
      <c r="T54" s="44">
        <f t="shared" si="3"/>
        <v>0</v>
      </c>
      <c r="U54" s="44">
        <f t="shared" si="4"/>
        <v>0</v>
      </c>
      <c r="V54" s="44">
        <f t="shared" si="5"/>
        <v>0</v>
      </c>
      <c r="W54" s="44">
        <f t="shared" si="6"/>
        <v>0</v>
      </c>
      <c r="X54" s="44">
        <f t="shared" si="7"/>
        <v>0</v>
      </c>
      <c r="Y54" s="44">
        <f t="shared" si="8"/>
        <v>0</v>
      </c>
      <c r="Z54" s="44">
        <f>SUM(入力シート❷!J54:M54,入力シート❷!R54)</f>
        <v>0</v>
      </c>
      <c r="AA54" s="44">
        <f>MIN(入力シート❷!J54:R54)</f>
        <v>0</v>
      </c>
      <c r="AB54" s="44">
        <f t="shared" si="9"/>
        <v>0</v>
      </c>
      <c r="AC54" s="44">
        <f t="shared" si="10"/>
        <v>0</v>
      </c>
      <c r="AD54" s="44">
        <f t="shared" si="11"/>
        <v>0</v>
      </c>
      <c r="AE54" s="44">
        <f t="shared" si="12"/>
        <v>0</v>
      </c>
      <c r="AF54" s="44">
        <f t="shared" si="13"/>
        <v>0</v>
      </c>
      <c r="AG54" s="44">
        <f t="shared" si="14"/>
        <v>0</v>
      </c>
      <c r="AH54" s="44">
        <f t="shared" si="15"/>
        <v>0</v>
      </c>
      <c r="AI54" s="44">
        <f t="shared" si="16"/>
        <v>0</v>
      </c>
      <c r="AJ54" s="44">
        <f>入力シート❷!S54</f>
        <v>0</v>
      </c>
      <c r="AK54" s="44">
        <f>入力シート❷!T54</f>
        <v>0</v>
      </c>
      <c r="AL54" s="44">
        <f>入力シート❷!U54</f>
        <v>0</v>
      </c>
      <c r="AM54" s="44">
        <f t="shared" si="17"/>
        <v>1</v>
      </c>
      <c r="AN54" s="44">
        <f t="shared" si="18"/>
        <v>0</v>
      </c>
      <c r="AO54" s="44">
        <f t="shared" si="19"/>
        <v>0</v>
      </c>
      <c r="AP54" s="44">
        <f t="shared" si="20"/>
        <v>0</v>
      </c>
      <c r="AQ54" s="44">
        <f t="shared" si="21"/>
        <v>0</v>
      </c>
      <c r="AR54" s="44">
        <f t="shared" si="22"/>
        <v>0</v>
      </c>
      <c r="AS54" s="44">
        <f t="shared" si="23"/>
        <v>0</v>
      </c>
      <c r="AT54" s="44"/>
      <c r="AU54" s="44">
        <f t="shared" si="24"/>
        <v>0</v>
      </c>
      <c r="AV54" s="44">
        <f t="shared" si="25"/>
        <v>0</v>
      </c>
      <c r="AW54" s="44">
        <f t="shared" si="26"/>
        <v>0</v>
      </c>
      <c r="AX54" s="44">
        <f t="shared" si="27"/>
        <v>0</v>
      </c>
      <c r="AY54" s="44">
        <f t="shared" si="28"/>
        <v>0</v>
      </c>
      <c r="AZ54" s="44">
        <f t="shared" si="29"/>
        <v>0</v>
      </c>
      <c r="BA54" s="44">
        <f t="shared" si="30"/>
        <v>0</v>
      </c>
      <c r="BB54" s="44">
        <f t="shared" si="31"/>
        <v>0</v>
      </c>
      <c r="BC54" s="44">
        <f t="shared" si="32"/>
        <v>0</v>
      </c>
      <c r="BD54" s="44">
        <f t="shared" si="33"/>
        <v>0</v>
      </c>
      <c r="BE54" s="44">
        <f t="shared" si="34"/>
        <v>0</v>
      </c>
      <c r="BF54" s="44">
        <f t="shared" si="35"/>
        <v>0</v>
      </c>
      <c r="BG54" s="44">
        <f t="shared" si="36"/>
        <v>0</v>
      </c>
      <c r="BH54" s="44">
        <f t="shared" si="37"/>
        <v>0</v>
      </c>
      <c r="BI54" s="44">
        <f t="shared" si="38"/>
        <v>0</v>
      </c>
      <c r="BJ54" s="44">
        <f t="shared" si="39"/>
        <v>0</v>
      </c>
      <c r="BK54" s="44">
        <f t="shared" si="40"/>
        <v>0</v>
      </c>
      <c r="BL54" s="44">
        <f t="shared" si="41"/>
        <v>0</v>
      </c>
      <c r="BM54" s="44">
        <f t="shared" si="42"/>
        <v>0</v>
      </c>
      <c r="BN54" s="48" t="str">
        <f t="shared" si="43"/>
        <v/>
      </c>
      <c r="BO54" s="44">
        <f>IF(COUNTBLANK(入力シート❷!E54:U54)=0,1,0)</f>
        <v>0</v>
      </c>
    </row>
    <row r="55" spans="1:67">
      <c r="A55" s="44">
        <v>53</v>
      </c>
      <c r="B55" s="44">
        <f>IF(AND(入力シート❷!$B55="ハイパーコース",入力シート❷!C55="A推薦(単願)"),1,0)</f>
        <v>0</v>
      </c>
      <c r="C55" s="44">
        <f>IF(AND(入力シート❷!$B55="アドバンストコース",入力シート❷!$C55="A推薦(単願)"),1,0)</f>
        <v>0</v>
      </c>
      <c r="D55" s="44">
        <f>IF(AND(入力シート❷!$B55="アグレッシブコース",入力シート❷!$C55="A推薦(単願)"),1,0)</f>
        <v>0</v>
      </c>
      <c r="E55" s="44">
        <f>IF(AND(入力シート❷!$B55="ハイパーコース",OR(入力シート❷!$C55="B推薦(併願)",入力シート❷!$C55="併願優遇")),1,0)</f>
        <v>0</v>
      </c>
      <c r="F55" s="44">
        <f>IF(AND(入力シート❷!$B55="アドバンストコース",OR(入力シート❷!$C55="B推薦(併願)",入力シート❷!$C55="併願優遇")),1,0)</f>
        <v>0</v>
      </c>
      <c r="G55" s="44">
        <f>IF(AND(入力シート❷!$B55="アグレッシブコース",OR(入力シート❷!$C55="B推薦(併願)",入力シート❷!$C55="併願優遇")),1,0)</f>
        <v>0</v>
      </c>
      <c r="H55" s="44">
        <f>IF(AND(入力シート❷!$B55="アグレッシブコース",入力シート❷!$C55="C推薦(第一志望)"),1,0)</f>
        <v>0</v>
      </c>
      <c r="I55" s="44">
        <f>IF(入力シート❷!V55=■■■!I$2,3,0)</f>
        <v>0</v>
      </c>
      <c r="J55" s="44">
        <f>IF(入力シート❷!W55=■■■!J$2,2,0)</f>
        <v>0</v>
      </c>
      <c r="K55" s="44">
        <f>IF(入力シート❷!X55=■■■!K$2,2,0)</f>
        <v>0</v>
      </c>
      <c r="L55" s="44">
        <f>IF(入力シート❷!Y55=■■■!L$2,2,0)</f>
        <v>0</v>
      </c>
      <c r="M55" s="44">
        <f>IF(入力シート❷!Z55=■■■!M$2,1,0)</f>
        <v>0</v>
      </c>
      <c r="N55" s="44">
        <f>IF(入力シート❷!AA55=■■■!N$2,1,0)</f>
        <v>0</v>
      </c>
      <c r="O55" s="44">
        <f>IF(入力シート❷!AB55=■■■!O$2,1,0)</f>
        <v>0</v>
      </c>
      <c r="P55" s="44">
        <f>IF(入力シート❷!AC55=■■■!P$2,1,0)</f>
        <v>0</v>
      </c>
      <c r="Q55" s="44">
        <f>IF(入力シート❷!AD55=■■■!Q$2,1,0)</f>
        <v>0</v>
      </c>
      <c r="R55" s="44">
        <f>IF(入力シート❷!AE55=■■■!R$2,1,0)</f>
        <v>0</v>
      </c>
      <c r="S55" s="44">
        <f>IF(入力シート❷!AF55=■■■!S$2,1,0)</f>
        <v>0</v>
      </c>
      <c r="T55" s="44">
        <f t="shared" si="3"/>
        <v>0</v>
      </c>
      <c r="U55" s="44">
        <f t="shared" si="4"/>
        <v>0</v>
      </c>
      <c r="V55" s="44">
        <f t="shared" si="5"/>
        <v>0</v>
      </c>
      <c r="W55" s="44">
        <f t="shared" si="6"/>
        <v>0</v>
      </c>
      <c r="X55" s="44">
        <f t="shared" si="7"/>
        <v>0</v>
      </c>
      <c r="Y55" s="44">
        <f t="shared" si="8"/>
        <v>0</v>
      </c>
      <c r="Z55" s="44">
        <f>SUM(入力シート❷!J55:M55,入力シート❷!R55)</f>
        <v>0</v>
      </c>
      <c r="AA55" s="44">
        <f>MIN(入力シート❷!J55:R55)</f>
        <v>0</v>
      </c>
      <c r="AB55" s="44">
        <f t="shared" si="9"/>
        <v>0</v>
      </c>
      <c r="AC55" s="44">
        <f t="shared" si="10"/>
        <v>0</v>
      </c>
      <c r="AD55" s="44">
        <f t="shared" si="11"/>
        <v>0</v>
      </c>
      <c r="AE55" s="44">
        <f t="shared" si="12"/>
        <v>0</v>
      </c>
      <c r="AF55" s="44">
        <f t="shared" si="13"/>
        <v>0</v>
      </c>
      <c r="AG55" s="44">
        <f t="shared" si="14"/>
        <v>0</v>
      </c>
      <c r="AH55" s="44">
        <f t="shared" si="15"/>
        <v>0</v>
      </c>
      <c r="AI55" s="44">
        <f t="shared" si="16"/>
        <v>0</v>
      </c>
      <c r="AJ55" s="44">
        <f>入力シート❷!S55</f>
        <v>0</v>
      </c>
      <c r="AK55" s="44">
        <f>入力シート❷!T55</f>
        <v>0</v>
      </c>
      <c r="AL55" s="44">
        <f>入力シート❷!U55</f>
        <v>0</v>
      </c>
      <c r="AM55" s="44">
        <f t="shared" si="17"/>
        <v>1</v>
      </c>
      <c r="AN55" s="44">
        <f t="shared" si="18"/>
        <v>0</v>
      </c>
      <c r="AO55" s="44">
        <f t="shared" si="19"/>
        <v>0</v>
      </c>
      <c r="AP55" s="44">
        <f t="shared" si="20"/>
        <v>0</v>
      </c>
      <c r="AQ55" s="44">
        <f t="shared" si="21"/>
        <v>0</v>
      </c>
      <c r="AR55" s="44">
        <f t="shared" si="22"/>
        <v>0</v>
      </c>
      <c r="AS55" s="44">
        <f t="shared" si="23"/>
        <v>0</v>
      </c>
      <c r="AT55" s="44"/>
      <c r="AU55" s="44">
        <f t="shared" si="24"/>
        <v>0</v>
      </c>
      <c r="AV55" s="44">
        <f t="shared" si="25"/>
        <v>0</v>
      </c>
      <c r="AW55" s="44">
        <f t="shared" si="26"/>
        <v>0</v>
      </c>
      <c r="AX55" s="44">
        <f t="shared" si="27"/>
        <v>0</v>
      </c>
      <c r="AY55" s="44">
        <f t="shared" si="28"/>
        <v>0</v>
      </c>
      <c r="AZ55" s="44">
        <f t="shared" si="29"/>
        <v>0</v>
      </c>
      <c r="BA55" s="44">
        <f t="shared" si="30"/>
        <v>0</v>
      </c>
      <c r="BB55" s="44">
        <f t="shared" si="31"/>
        <v>0</v>
      </c>
      <c r="BC55" s="44">
        <f t="shared" si="32"/>
        <v>0</v>
      </c>
      <c r="BD55" s="44">
        <f t="shared" si="33"/>
        <v>0</v>
      </c>
      <c r="BE55" s="44">
        <f t="shared" si="34"/>
        <v>0</v>
      </c>
      <c r="BF55" s="44">
        <f t="shared" si="35"/>
        <v>0</v>
      </c>
      <c r="BG55" s="44">
        <f t="shared" si="36"/>
        <v>0</v>
      </c>
      <c r="BH55" s="44">
        <f t="shared" si="37"/>
        <v>0</v>
      </c>
      <c r="BI55" s="44">
        <f t="shared" si="38"/>
        <v>0</v>
      </c>
      <c r="BJ55" s="44">
        <f t="shared" si="39"/>
        <v>0</v>
      </c>
      <c r="BK55" s="44">
        <f t="shared" si="40"/>
        <v>0</v>
      </c>
      <c r="BL55" s="44">
        <f t="shared" si="41"/>
        <v>0</v>
      </c>
      <c r="BM55" s="44">
        <f t="shared" si="42"/>
        <v>0</v>
      </c>
      <c r="BN55" s="48" t="str">
        <f t="shared" si="43"/>
        <v/>
      </c>
      <c r="BO55" s="44">
        <f>IF(COUNTBLANK(入力シート❷!E55:U55)=0,1,0)</f>
        <v>0</v>
      </c>
    </row>
    <row r="56" spans="1:67">
      <c r="A56" s="44">
        <v>54</v>
      </c>
      <c r="B56" s="44">
        <f>IF(AND(入力シート❷!$B56="ハイパーコース",入力シート❷!C56="A推薦(単願)"),1,0)</f>
        <v>0</v>
      </c>
      <c r="C56" s="44">
        <f>IF(AND(入力シート❷!$B56="アドバンストコース",入力シート❷!$C56="A推薦(単願)"),1,0)</f>
        <v>0</v>
      </c>
      <c r="D56" s="44">
        <f>IF(AND(入力シート❷!$B56="アグレッシブコース",入力シート❷!$C56="A推薦(単願)"),1,0)</f>
        <v>0</v>
      </c>
      <c r="E56" s="44">
        <f>IF(AND(入力シート❷!$B56="ハイパーコース",OR(入力シート❷!$C56="B推薦(併願)",入力シート❷!$C56="併願優遇")),1,0)</f>
        <v>0</v>
      </c>
      <c r="F56" s="44">
        <f>IF(AND(入力シート❷!$B56="アドバンストコース",OR(入力シート❷!$C56="B推薦(併願)",入力シート❷!$C56="併願優遇")),1,0)</f>
        <v>0</v>
      </c>
      <c r="G56" s="44">
        <f>IF(AND(入力シート❷!$B56="アグレッシブコース",OR(入力シート❷!$C56="B推薦(併願)",入力シート❷!$C56="併願優遇")),1,0)</f>
        <v>0</v>
      </c>
      <c r="H56" s="44">
        <f>IF(AND(入力シート❷!$B56="アグレッシブコース",入力シート❷!$C56="C推薦(第一志望)"),1,0)</f>
        <v>0</v>
      </c>
      <c r="I56" s="44">
        <f>IF(入力シート❷!V56=■■■!I$2,3,0)</f>
        <v>0</v>
      </c>
      <c r="J56" s="44">
        <f>IF(入力シート❷!W56=■■■!J$2,2,0)</f>
        <v>0</v>
      </c>
      <c r="K56" s="44">
        <f>IF(入力シート❷!X56=■■■!K$2,2,0)</f>
        <v>0</v>
      </c>
      <c r="L56" s="44">
        <f>IF(入力シート❷!Y56=■■■!L$2,2,0)</f>
        <v>0</v>
      </c>
      <c r="M56" s="44">
        <f>IF(入力シート❷!Z56=■■■!M$2,1,0)</f>
        <v>0</v>
      </c>
      <c r="N56" s="44">
        <f>IF(入力シート❷!AA56=■■■!N$2,1,0)</f>
        <v>0</v>
      </c>
      <c r="O56" s="44">
        <f>IF(入力シート❷!AB56=■■■!O$2,1,0)</f>
        <v>0</v>
      </c>
      <c r="P56" s="44">
        <f>IF(入力シート❷!AC56=■■■!P$2,1,0)</f>
        <v>0</v>
      </c>
      <c r="Q56" s="44">
        <f>IF(入力シート❷!AD56=■■■!Q$2,1,0)</f>
        <v>0</v>
      </c>
      <c r="R56" s="44">
        <f>IF(入力シート❷!AE56=■■■!R$2,1,0)</f>
        <v>0</v>
      </c>
      <c r="S56" s="44">
        <f>IF(入力シート❷!AF56=■■■!S$2,1,0)</f>
        <v>0</v>
      </c>
      <c r="T56" s="44">
        <f t="shared" si="3"/>
        <v>0</v>
      </c>
      <c r="U56" s="44">
        <f t="shared" si="4"/>
        <v>0</v>
      </c>
      <c r="V56" s="44">
        <f t="shared" si="5"/>
        <v>0</v>
      </c>
      <c r="W56" s="44">
        <f t="shared" si="6"/>
        <v>0</v>
      </c>
      <c r="X56" s="44">
        <f t="shared" si="7"/>
        <v>0</v>
      </c>
      <c r="Y56" s="44">
        <f t="shared" si="8"/>
        <v>0</v>
      </c>
      <c r="Z56" s="44">
        <f>SUM(入力シート❷!J56:M56,入力シート❷!R56)</f>
        <v>0</v>
      </c>
      <c r="AA56" s="44">
        <f>MIN(入力シート❷!J56:R56)</f>
        <v>0</v>
      </c>
      <c r="AB56" s="44">
        <f t="shared" si="9"/>
        <v>0</v>
      </c>
      <c r="AC56" s="44">
        <f t="shared" si="10"/>
        <v>0</v>
      </c>
      <c r="AD56" s="44">
        <f t="shared" si="11"/>
        <v>0</v>
      </c>
      <c r="AE56" s="44">
        <f t="shared" si="12"/>
        <v>0</v>
      </c>
      <c r="AF56" s="44">
        <f t="shared" si="13"/>
        <v>0</v>
      </c>
      <c r="AG56" s="44">
        <f t="shared" si="14"/>
        <v>0</v>
      </c>
      <c r="AH56" s="44">
        <f t="shared" si="15"/>
        <v>0</v>
      </c>
      <c r="AI56" s="44">
        <f t="shared" si="16"/>
        <v>0</v>
      </c>
      <c r="AJ56" s="44">
        <f>入力シート❷!S56</f>
        <v>0</v>
      </c>
      <c r="AK56" s="44">
        <f>入力シート❷!T56</f>
        <v>0</v>
      </c>
      <c r="AL56" s="44">
        <f>入力シート❷!U56</f>
        <v>0</v>
      </c>
      <c r="AM56" s="44">
        <f t="shared" si="17"/>
        <v>1</v>
      </c>
      <c r="AN56" s="44">
        <f t="shared" si="18"/>
        <v>0</v>
      </c>
      <c r="AO56" s="44">
        <f t="shared" si="19"/>
        <v>0</v>
      </c>
      <c r="AP56" s="44">
        <f t="shared" si="20"/>
        <v>0</v>
      </c>
      <c r="AQ56" s="44">
        <f t="shared" si="21"/>
        <v>0</v>
      </c>
      <c r="AR56" s="44">
        <f t="shared" si="22"/>
        <v>0</v>
      </c>
      <c r="AS56" s="44">
        <f t="shared" si="23"/>
        <v>0</v>
      </c>
      <c r="AT56" s="44"/>
      <c r="AU56" s="44">
        <f t="shared" si="24"/>
        <v>0</v>
      </c>
      <c r="AV56" s="44">
        <f t="shared" si="25"/>
        <v>0</v>
      </c>
      <c r="AW56" s="44">
        <f t="shared" si="26"/>
        <v>0</v>
      </c>
      <c r="AX56" s="44">
        <f t="shared" si="27"/>
        <v>0</v>
      </c>
      <c r="AY56" s="44">
        <f t="shared" si="28"/>
        <v>0</v>
      </c>
      <c r="AZ56" s="44">
        <f t="shared" si="29"/>
        <v>0</v>
      </c>
      <c r="BA56" s="44">
        <f t="shared" si="30"/>
        <v>0</v>
      </c>
      <c r="BB56" s="44">
        <f t="shared" si="31"/>
        <v>0</v>
      </c>
      <c r="BC56" s="44">
        <f t="shared" si="32"/>
        <v>0</v>
      </c>
      <c r="BD56" s="44">
        <f t="shared" si="33"/>
        <v>0</v>
      </c>
      <c r="BE56" s="44">
        <f t="shared" si="34"/>
        <v>0</v>
      </c>
      <c r="BF56" s="44">
        <f t="shared" si="35"/>
        <v>0</v>
      </c>
      <c r="BG56" s="44">
        <f t="shared" si="36"/>
        <v>0</v>
      </c>
      <c r="BH56" s="44">
        <f t="shared" si="37"/>
        <v>0</v>
      </c>
      <c r="BI56" s="44">
        <f t="shared" si="38"/>
        <v>0</v>
      </c>
      <c r="BJ56" s="44">
        <f t="shared" si="39"/>
        <v>0</v>
      </c>
      <c r="BK56" s="44">
        <f t="shared" si="40"/>
        <v>0</v>
      </c>
      <c r="BL56" s="44">
        <f t="shared" si="41"/>
        <v>0</v>
      </c>
      <c r="BM56" s="44">
        <f t="shared" si="42"/>
        <v>0</v>
      </c>
      <c r="BN56" s="48" t="str">
        <f t="shared" si="43"/>
        <v/>
      </c>
      <c r="BO56" s="44">
        <f>IF(COUNTBLANK(入力シート❷!E56:U56)=0,1,0)</f>
        <v>0</v>
      </c>
    </row>
    <row r="57" spans="1:67">
      <c r="A57" s="44">
        <v>55</v>
      </c>
      <c r="B57" s="44">
        <f>IF(AND(入力シート❷!$B57="ハイパーコース",入力シート❷!C57="A推薦(単願)"),1,0)</f>
        <v>0</v>
      </c>
      <c r="C57" s="44">
        <f>IF(AND(入力シート❷!$B57="アドバンストコース",入力シート❷!$C57="A推薦(単願)"),1,0)</f>
        <v>0</v>
      </c>
      <c r="D57" s="44">
        <f>IF(AND(入力シート❷!$B57="アグレッシブコース",入力シート❷!$C57="A推薦(単願)"),1,0)</f>
        <v>0</v>
      </c>
      <c r="E57" s="44">
        <f>IF(AND(入力シート❷!$B57="ハイパーコース",OR(入力シート❷!$C57="B推薦(併願)",入力シート❷!$C57="併願優遇")),1,0)</f>
        <v>0</v>
      </c>
      <c r="F57" s="44">
        <f>IF(AND(入力シート❷!$B57="アドバンストコース",OR(入力シート❷!$C57="B推薦(併願)",入力シート❷!$C57="併願優遇")),1,0)</f>
        <v>0</v>
      </c>
      <c r="G57" s="44">
        <f>IF(AND(入力シート❷!$B57="アグレッシブコース",OR(入力シート❷!$C57="B推薦(併願)",入力シート❷!$C57="併願優遇")),1,0)</f>
        <v>0</v>
      </c>
      <c r="H57" s="44">
        <f>IF(AND(入力シート❷!$B57="アグレッシブコース",入力シート❷!$C57="C推薦(第一志望)"),1,0)</f>
        <v>0</v>
      </c>
      <c r="I57" s="44">
        <f>IF(入力シート❷!V57=■■■!I$2,3,0)</f>
        <v>0</v>
      </c>
      <c r="J57" s="44">
        <f>IF(入力シート❷!W57=■■■!J$2,2,0)</f>
        <v>0</v>
      </c>
      <c r="K57" s="44">
        <f>IF(入力シート❷!X57=■■■!K$2,2,0)</f>
        <v>0</v>
      </c>
      <c r="L57" s="44">
        <f>IF(入力シート❷!Y57=■■■!L$2,2,0)</f>
        <v>0</v>
      </c>
      <c r="M57" s="44">
        <f>IF(入力シート❷!Z57=■■■!M$2,1,0)</f>
        <v>0</v>
      </c>
      <c r="N57" s="44">
        <f>IF(入力シート❷!AA57=■■■!N$2,1,0)</f>
        <v>0</v>
      </c>
      <c r="O57" s="44">
        <f>IF(入力シート❷!AB57=■■■!O$2,1,0)</f>
        <v>0</v>
      </c>
      <c r="P57" s="44">
        <f>IF(入力シート❷!AC57=■■■!P$2,1,0)</f>
        <v>0</v>
      </c>
      <c r="Q57" s="44">
        <f>IF(入力シート❷!AD57=■■■!Q$2,1,0)</f>
        <v>0</v>
      </c>
      <c r="R57" s="44">
        <f>IF(入力シート❷!AE57=■■■!R$2,1,0)</f>
        <v>0</v>
      </c>
      <c r="S57" s="44">
        <f>IF(入力シート❷!AF57=■■■!S$2,1,0)</f>
        <v>0</v>
      </c>
      <c r="T57" s="44">
        <f t="shared" si="3"/>
        <v>0</v>
      </c>
      <c r="U57" s="44">
        <f t="shared" si="4"/>
        <v>0</v>
      </c>
      <c r="V57" s="44">
        <f t="shared" si="5"/>
        <v>0</v>
      </c>
      <c r="W57" s="44">
        <f t="shared" si="6"/>
        <v>0</v>
      </c>
      <c r="X57" s="44">
        <f t="shared" si="7"/>
        <v>0</v>
      </c>
      <c r="Y57" s="44">
        <f t="shared" si="8"/>
        <v>0</v>
      </c>
      <c r="Z57" s="44">
        <f>SUM(入力シート❷!J57:M57,入力シート❷!R57)</f>
        <v>0</v>
      </c>
      <c r="AA57" s="44">
        <f>MIN(入力シート❷!J57:R57)</f>
        <v>0</v>
      </c>
      <c r="AB57" s="44">
        <f t="shared" si="9"/>
        <v>0</v>
      </c>
      <c r="AC57" s="44">
        <f t="shared" si="10"/>
        <v>0</v>
      </c>
      <c r="AD57" s="44">
        <f t="shared" si="11"/>
        <v>0</v>
      </c>
      <c r="AE57" s="44">
        <f t="shared" si="12"/>
        <v>0</v>
      </c>
      <c r="AF57" s="44">
        <f t="shared" si="13"/>
        <v>0</v>
      </c>
      <c r="AG57" s="44">
        <f t="shared" si="14"/>
        <v>0</v>
      </c>
      <c r="AH57" s="44">
        <f t="shared" si="15"/>
        <v>0</v>
      </c>
      <c r="AI57" s="44">
        <f t="shared" si="16"/>
        <v>0</v>
      </c>
      <c r="AJ57" s="44">
        <f>入力シート❷!S57</f>
        <v>0</v>
      </c>
      <c r="AK57" s="44">
        <f>入力シート❷!T57</f>
        <v>0</v>
      </c>
      <c r="AL57" s="44">
        <f>入力シート❷!U57</f>
        <v>0</v>
      </c>
      <c r="AM57" s="44">
        <f t="shared" si="17"/>
        <v>1</v>
      </c>
      <c r="AN57" s="44">
        <f t="shared" si="18"/>
        <v>0</v>
      </c>
      <c r="AO57" s="44">
        <f t="shared" si="19"/>
        <v>0</v>
      </c>
      <c r="AP57" s="44">
        <f t="shared" si="20"/>
        <v>0</v>
      </c>
      <c r="AQ57" s="44">
        <f t="shared" si="21"/>
        <v>0</v>
      </c>
      <c r="AR57" s="44">
        <f t="shared" si="22"/>
        <v>0</v>
      </c>
      <c r="AS57" s="44">
        <f t="shared" si="23"/>
        <v>0</v>
      </c>
      <c r="AT57" s="44"/>
      <c r="AU57" s="44">
        <f t="shared" si="24"/>
        <v>0</v>
      </c>
      <c r="AV57" s="44">
        <f t="shared" si="25"/>
        <v>0</v>
      </c>
      <c r="AW57" s="44">
        <f t="shared" si="26"/>
        <v>0</v>
      </c>
      <c r="AX57" s="44">
        <f t="shared" si="27"/>
        <v>0</v>
      </c>
      <c r="AY57" s="44">
        <f t="shared" si="28"/>
        <v>0</v>
      </c>
      <c r="AZ57" s="44">
        <f t="shared" si="29"/>
        <v>0</v>
      </c>
      <c r="BA57" s="44">
        <f t="shared" si="30"/>
        <v>0</v>
      </c>
      <c r="BB57" s="44">
        <f t="shared" si="31"/>
        <v>0</v>
      </c>
      <c r="BC57" s="44">
        <f t="shared" si="32"/>
        <v>0</v>
      </c>
      <c r="BD57" s="44">
        <f t="shared" si="33"/>
        <v>0</v>
      </c>
      <c r="BE57" s="44">
        <f t="shared" si="34"/>
        <v>0</v>
      </c>
      <c r="BF57" s="44">
        <f t="shared" si="35"/>
        <v>0</v>
      </c>
      <c r="BG57" s="44">
        <f t="shared" si="36"/>
        <v>0</v>
      </c>
      <c r="BH57" s="44">
        <f t="shared" si="37"/>
        <v>0</v>
      </c>
      <c r="BI57" s="44">
        <f t="shared" si="38"/>
        <v>0</v>
      </c>
      <c r="BJ57" s="44">
        <f t="shared" si="39"/>
        <v>0</v>
      </c>
      <c r="BK57" s="44">
        <f t="shared" si="40"/>
        <v>0</v>
      </c>
      <c r="BL57" s="44">
        <f t="shared" si="41"/>
        <v>0</v>
      </c>
      <c r="BM57" s="44">
        <f t="shared" si="42"/>
        <v>0</v>
      </c>
      <c r="BN57" s="48" t="str">
        <f t="shared" si="43"/>
        <v/>
      </c>
      <c r="BO57" s="44">
        <f>IF(COUNTBLANK(入力シート❷!E57:U57)=0,1,0)</f>
        <v>0</v>
      </c>
    </row>
    <row r="58" spans="1:67">
      <c r="A58" s="44">
        <v>56</v>
      </c>
      <c r="B58" s="44">
        <f>IF(AND(入力シート❷!$B58="ハイパーコース",入力シート❷!C58="A推薦(単願)"),1,0)</f>
        <v>0</v>
      </c>
      <c r="C58" s="44">
        <f>IF(AND(入力シート❷!$B58="アドバンストコース",入力シート❷!$C58="A推薦(単願)"),1,0)</f>
        <v>0</v>
      </c>
      <c r="D58" s="44">
        <f>IF(AND(入力シート❷!$B58="アグレッシブコース",入力シート❷!$C58="A推薦(単願)"),1,0)</f>
        <v>0</v>
      </c>
      <c r="E58" s="44">
        <f>IF(AND(入力シート❷!$B58="ハイパーコース",OR(入力シート❷!$C58="B推薦(併願)",入力シート❷!$C58="併願優遇")),1,0)</f>
        <v>0</v>
      </c>
      <c r="F58" s="44">
        <f>IF(AND(入力シート❷!$B58="アドバンストコース",OR(入力シート❷!$C58="B推薦(併願)",入力シート❷!$C58="併願優遇")),1,0)</f>
        <v>0</v>
      </c>
      <c r="G58" s="44">
        <f>IF(AND(入力シート❷!$B58="アグレッシブコース",OR(入力シート❷!$C58="B推薦(併願)",入力シート❷!$C58="併願優遇")),1,0)</f>
        <v>0</v>
      </c>
      <c r="H58" s="44">
        <f>IF(AND(入力シート❷!$B58="アグレッシブコース",入力シート❷!$C58="C推薦(第一志望)"),1,0)</f>
        <v>0</v>
      </c>
      <c r="I58" s="44">
        <f>IF(入力シート❷!V58=■■■!I$2,3,0)</f>
        <v>0</v>
      </c>
      <c r="J58" s="44">
        <f>IF(入力シート❷!W58=■■■!J$2,2,0)</f>
        <v>0</v>
      </c>
      <c r="K58" s="44">
        <f>IF(入力シート❷!X58=■■■!K$2,2,0)</f>
        <v>0</v>
      </c>
      <c r="L58" s="44">
        <f>IF(入力シート❷!Y58=■■■!L$2,2,0)</f>
        <v>0</v>
      </c>
      <c r="M58" s="44">
        <f>IF(入力シート❷!Z58=■■■!M$2,1,0)</f>
        <v>0</v>
      </c>
      <c r="N58" s="44">
        <f>IF(入力シート❷!AA58=■■■!N$2,1,0)</f>
        <v>0</v>
      </c>
      <c r="O58" s="44">
        <f>IF(入力シート❷!AB58=■■■!O$2,1,0)</f>
        <v>0</v>
      </c>
      <c r="P58" s="44">
        <f>IF(入力シート❷!AC58=■■■!P$2,1,0)</f>
        <v>0</v>
      </c>
      <c r="Q58" s="44">
        <f>IF(入力シート❷!AD58=■■■!Q$2,1,0)</f>
        <v>0</v>
      </c>
      <c r="R58" s="44">
        <f>IF(入力シート❷!AE58=■■■!R$2,1,0)</f>
        <v>0</v>
      </c>
      <c r="S58" s="44">
        <f>IF(入力シート❷!AF58=■■■!S$2,1,0)</f>
        <v>0</v>
      </c>
      <c r="T58" s="44">
        <f t="shared" si="3"/>
        <v>0</v>
      </c>
      <c r="U58" s="44">
        <f t="shared" si="4"/>
        <v>0</v>
      </c>
      <c r="V58" s="44">
        <f t="shared" si="5"/>
        <v>0</v>
      </c>
      <c r="W58" s="44">
        <f t="shared" si="6"/>
        <v>0</v>
      </c>
      <c r="X58" s="44">
        <f t="shared" si="7"/>
        <v>0</v>
      </c>
      <c r="Y58" s="44">
        <f t="shared" si="8"/>
        <v>0</v>
      </c>
      <c r="Z58" s="44">
        <f>SUM(入力シート❷!J58:M58,入力シート❷!R58)</f>
        <v>0</v>
      </c>
      <c r="AA58" s="44">
        <f>MIN(入力シート❷!J58:R58)</f>
        <v>0</v>
      </c>
      <c r="AB58" s="44">
        <f t="shared" si="9"/>
        <v>0</v>
      </c>
      <c r="AC58" s="44">
        <f t="shared" si="10"/>
        <v>0</v>
      </c>
      <c r="AD58" s="44">
        <f t="shared" si="11"/>
        <v>0</v>
      </c>
      <c r="AE58" s="44">
        <f t="shared" si="12"/>
        <v>0</v>
      </c>
      <c r="AF58" s="44">
        <f t="shared" si="13"/>
        <v>0</v>
      </c>
      <c r="AG58" s="44">
        <f t="shared" si="14"/>
        <v>0</v>
      </c>
      <c r="AH58" s="44">
        <f t="shared" si="15"/>
        <v>0</v>
      </c>
      <c r="AI58" s="44">
        <f t="shared" si="16"/>
        <v>0</v>
      </c>
      <c r="AJ58" s="44">
        <f>入力シート❷!S58</f>
        <v>0</v>
      </c>
      <c r="AK58" s="44">
        <f>入力シート❷!T58</f>
        <v>0</v>
      </c>
      <c r="AL58" s="44">
        <f>入力シート❷!U58</f>
        <v>0</v>
      </c>
      <c r="AM58" s="44">
        <f t="shared" si="17"/>
        <v>1</v>
      </c>
      <c r="AN58" s="44">
        <f t="shared" si="18"/>
        <v>0</v>
      </c>
      <c r="AO58" s="44">
        <f t="shared" si="19"/>
        <v>0</v>
      </c>
      <c r="AP58" s="44">
        <f t="shared" si="20"/>
        <v>0</v>
      </c>
      <c r="AQ58" s="44">
        <f t="shared" si="21"/>
        <v>0</v>
      </c>
      <c r="AR58" s="44">
        <f t="shared" si="22"/>
        <v>0</v>
      </c>
      <c r="AS58" s="44">
        <f t="shared" si="23"/>
        <v>0</v>
      </c>
      <c r="AT58" s="44"/>
      <c r="AU58" s="44">
        <f t="shared" si="24"/>
        <v>0</v>
      </c>
      <c r="AV58" s="44">
        <f t="shared" si="25"/>
        <v>0</v>
      </c>
      <c r="AW58" s="44">
        <f t="shared" si="26"/>
        <v>0</v>
      </c>
      <c r="AX58" s="44">
        <f t="shared" si="27"/>
        <v>0</v>
      </c>
      <c r="AY58" s="44">
        <f t="shared" si="28"/>
        <v>0</v>
      </c>
      <c r="AZ58" s="44">
        <f t="shared" si="29"/>
        <v>0</v>
      </c>
      <c r="BA58" s="44">
        <f t="shared" si="30"/>
        <v>0</v>
      </c>
      <c r="BB58" s="44">
        <f t="shared" si="31"/>
        <v>0</v>
      </c>
      <c r="BC58" s="44">
        <f t="shared" si="32"/>
        <v>0</v>
      </c>
      <c r="BD58" s="44">
        <f t="shared" si="33"/>
        <v>0</v>
      </c>
      <c r="BE58" s="44">
        <f t="shared" si="34"/>
        <v>0</v>
      </c>
      <c r="BF58" s="44">
        <f t="shared" si="35"/>
        <v>0</v>
      </c>
      <c r="BG58" s="44">
        <f t="shared" si="36"/>
        <v>0</v>
      </c>
      <c r="BH58" s="44">
        <f t="shared" si="37"/>
        <v>0</v>
      </c>
      <c r="BI58" s="44">
        <f t="shared" si="38"/>
        <v>0</v>
      </c>
      <c r="BJ58" s="44">
        <f t="shared" si="39"/>
        <v>0</v>
      </c>
      <c r="BK58" s="44">
        <f t="shared" si="40"/>
        <v>0</v>
      </c>
      <c r="BL58" s="44">
        <f t="shared" si="41"/>
        <v>0</v>
      </c>
      <c r="BM58" s="44">
        <f t="shared" si="42"/>
        <v>0</v>
      </c>
      <c r="BN58" s="48" t="str">
        <f t="shared" si="43"/>
        <v/>
      </c>
      <c r="BO58" s="44">
        <f>IF(COUNTBLANK(入力シート❷!E58:U58)=0,1,0)</f>
        <v>0</v>
      </c>
    </row>
    <row r="59" spans="1:67">
      <c r="A59" s="44">
        <v>57</v>
      </c>
      <c r="B59" s="44">
        <f>IF(AND(入力シート❷!$B59="ハイパーコース",入力シート❷!C59="A推薦(単願)"),1,0)</f>
        <v>0</v>
      </c>
      <c r="C59" s="44">
        <f>IF(AND(入力シート❷!$B59="アドバンストコース",入力シート❷!$C59="A推薦(単願)"),1,0)</f>
        <v>0</v>
      </c>
      <c r="D59" s="44">
        <f>IF(AND(入力シート❷!$B59="アグレッシブコース",入力シート❷!$C59="A推薦(単願)"),1,0)</f>
        <v>0</v>
      </c>
      <c r="E59" s="44">
        <f>IF(AND(入力シート❷!$B59="ハイパーコース",OR(入力シート❷!$C59="B推薦(併願)",入力シート❷!$C59="併願優遇")),1,0)</f>
        <v>0</v>
      </c>
      <c r="F59" s="44">
        <f>IF(AND(入力シート❷!$B59="アドバンストコース",OR(入力シート❷!$C59="B推薦(併願)",入力シート❷!$C59="併願優遇")),1,0)</f>
        <v>0</v>
      </c>
      <c r="G59" s="44">
        <f>IF(AND(入力シート❷!$B59="アグレッシブコース",OR(入力シート❷!$C59="B推薦(併願)",入力シート❷!$C59="併願優遇")),1,0)</f>
        <v>0</v>
      </c>
      <c r="H59" s="44">
        <f>IF(AND(入力シート❷!$B59="アグレッシブコース",入力シート❷!$C59="C推薦(第一志望)"),1,0)</f>
        <v>0</v>
      </c>
      <c r="I59" s="44">
        <f>IF(入力シート❷!V59=■■■!I$2,3,0)</f>
        <v>0</v>
      </c>
      <c r="J59" s="44">
        <f>IF(入力シート❷!W59=■■■!J$2,2,0)</f>
        <v>0</v>
      </c>
      <c r="K59" s="44">
        <f>IF(入力シート❷!X59=■■■!K$2,2,0)</f>
        <v>0</v>
      </c>
      <c r="L59" s="44">
        <f>IF(入力シート❷!Y59=■■■!L$2,2,0)</f>
        <v>0</v>
      </c>
      <c r="M59" s="44">
        <f>IF(入力シート❷!Z59=■■■!M$2,1,0)</f>
        <v>0</v>
      </c>
      <c r="N59" s="44">
        <f>IF(入力シート❷!AA59=■■■!N$2,1,0)</f>
        <v>0</v>
      </c>
      <c r="O59" s="44">
        <f>IF(入力シート❷!AB59=■■■!O$2,1,0)</f>
        <v>0</v>
      </c>
      <c r="P59" s="44">
        <f>IF(入力シート❷!AC59=■■■!P$2,1,0)</f>
        <v>0</v>
      </c>
      <c r="Q59" s="44">
        <f>IF(入力シート❷!AD59=■■■!Q$2,1,0)</f>
        <v>0</v>
      </c>
      <c r="R59" s="44">
        <f>IF(入力シート❷!AE59=■■■!R$2,1,0)</f>
        <v>0</v>
      </c>
      <c r="S59" s="44">
        <f>IF(入力シート❷!AF59=■■■!S$2,1,0)</f>
        <v>0</v>
      </c>
      <c r="T59" s="44">
        <f t="shared" si="3"/>
        <v>0</v>
      </c>
      <c r="U59" s="44">
        <f t="shared" si="4"/>
        <v>0</v>
      </c>
      <c r="V59" s="44">
        <f t="shared" si="5"/>
        <v>0</v>
      </c>
      <c r="W59" s="44">
        <f t="shared" si="6"/>
        <v>0</v>
      </c>
      <c r="X59" s="44">
        <f t="shared" si="7"/>
        <v>0</v>
      </c>
      <c r="Y59" s="44">
        <f t="shared" si="8"/>
        <v>0</v>
      </c>
      <c r="Z59" s="44">
        <f>SUM(入力シート❷!J59:M59,入力シート❷!R59)</f>
        <v>0</v>
      </c>
      <c r="AA59" s="44">
        <f>MIN(入力シート❷!J59:R59)</f>
        <v>0</v>
      </c>
      <c r="AB59" s="44">
        <f t="shared" si="9"/>
        <v>0</v>
      </c>
      <c r="AC59" s="44">
        <f t="shared" si="10"/>
        <v>0</v>
      </c>
      <c r="AD59" s="44">
        <f t="shared" si="11"/>
        <v>0</v>
      </c>
      <c r="AE59" s="44">
        <f t="shared" si="12"/>
        <v>0</v>
      </c>
      <c r="AF59" s="44">
        <f t="shared" si="13"/>
        <v>0</v>
      </c>
      <c r="AG59" s="44">
        <f t="shared" si="14"/>
        <v>0</v>
      </c>
      <c r="AH59" s="44">
        <f t="shared" si="15"/>
        <v>0</v>
      </c>
      <c r="AI59" s="44">
        <f t="shared" si="16"/>
        <v>0</v>
      </c>
      <c r="AJ59" s="44">
        <f>入力シート❷!S59</f>
        <v>0</v>
      </c>
      <c r="AK59" s="44">
        <f>入力シート❷!T59</f>
        <v>0</v>
      </c>
      <c r="AL59" s="44">
        <f>入力シート❷!U59</f>
        <v>0</v>
      </c>
      <c r="AM59" s="44">
        <f t="shared" si="17"/>
        <v>1</v>
      </c>
      <c r="AN59" s="44">
        <f t="shared" si="18"/>
        <v>0</v>
      </c>
      <c r="AO59" s="44">
        <f t="shared" si="19"/>
        <v>0</v>
      </c>
      <c r="AP59" s="44">
        <f t="shared" si="20"/>
        <v>0</v>
      </c>
      <c r="AQ59" s="44">
        <f t="shared" si="21"/>
        <v>0</v>
      </c>
      <c r="AR59" s="44">
        <f t="shared" si="22"/>
        <v>0</v>
      </c>
      <c r="AS59" s="44">
        <f t="shared" si="23"/>
        <v>0</v>
      </c>
      <c r="AT59" s="44"/>
      <c r="AU59" s="44">
        <f t="shared" si="24"/>
        <v>0</v>
      </c>
      <c r="AV59" s="44">
        <f t="shared" si="25"/>
        <v>0</v>
      </c>
      <c r="AW59" s="44">
        <f t="shared" si="26"/>
        <v>0</v>
      </c>
      <c r="AX59" s="44">
        <f t="shared" si="27"/>
        <v>0</v>
      </c>
      <c r="AY59" s="44">
        <f t="shared" si="28"/>
        <v>0</v>
      </c>
      <c r="AZ59" s="44">
        <f t="shared" si="29"/>
        <v>0</v>
      </c>
      <c r="BA59" s="44">
        <f t="shared" si="30"/>
        <v>0</v>
      </c>
      <c r="BB59" s="44">
        <f t="shared" si="31"/>
        <v>0</v>
      </c>
      <c r="BC59" s="44">
        <f t="shared" si="32"/>
        <v>0</v>
      </c>
      <c r="BD59" s="44">
        <f t="shared" si="33"/>
        <v>0</v>
      </c>
      <c r="BE59" s="44">
        <f t="shared" si="34"/>
        <v>0</v>
      </c>
      <c r="BF59" s="44">
        <f t="shared" si="35"/>
        <v>0</v>
      </c>
      <c r="BG59" s="44">
        <f t="shared" si="36"/>
        <v>0</v>
      </c>
      <c r="BH59" s="44">
        <f t="shared" si="37"/>
        <v>0</v>
      </c>
      <c r="BI59" s="44">
        <f t="shared" si="38"/>
        <v>0</v>
      </c>
      <c r="BJ59" s="44">
        <f t="shared" si="39"/>
        <v>0</v>
      </c>
      <c r="BK59" s="44">
        <f t="shared" si="40"/>
        <v>0</v>
      </c>
      <c r="BL59" s="44">
        <f t="shared" si="41"/>
        <v>0</v>
      </c>
      <c r="BM59" s="44">
        <f t="shared" si="42"/>
        <v>0</v>
      </c>
      <c r="BN59" s="48" t="str">
        <f t="shared" si="43"/>
        <v/>
      </c>
      <c r="BO59" s="44">
        <f>IF(COUNTBLANK(入力シート❷!E59:U59)=0,1,0)</f>
        <v>0</v>
      </c>
    </row>
    <row r="60" spans="1:67">
      <c r="A60" s="44">
        <v>58</v>
      </c>
      <c r="B60" s="44">
        <f>IF(AND(入力シート❷!$B60="ハイパーコース",入力シート❷!C60="A推薦(単願)"),1,0)</f>
        <v>0</v>
      </c>
      <c r="C60" s="44">
        <f>IF(AND(入力シート❷!$B60="アドバンストコース",入力シート❷!$C60="A推薦(単願)"),1,0)</f>
        <v>0</v>
      </c>
      <c r="D60" s="44">
        <f>IF(AND(入力シート❷!$B60="アグレッシブコース",入力シート❷!$C60="A推薦(単願)"),1,0)</f>
        <v>0</v>
      </c>
      <c r="E60" s="44">
        <f>IF(AND(入力シート❷!$B60="ハイパーコース",OR(入力シート❷!$C60="B推薦(併願)",入力シート❷!$C60="併願優遇")),1,0)</f>
        <v>0</v>
      </c>
      <c r="F60" s="44">
        <f>IF(AND(入力シート❷!$B60="アドバンストコース",OR(入力シート❷!$C60="B推薦(併願)",入力シート❷!$C60="併願優遇")),1,0)</f>
        <v>0</v>
      </c>
      <c r="G60" s="44">
        <f>IF(AND(入力シート❷!$B60="アグレッシブコース",OR(入力シート❷!$C60="B推薦(併願)",入力シート❷!$C60="併願優遇")),1,0)</f>
        <v>0</v>
      </c>
      <c r="H60" s="44">
        <f>IF(AND(入力シート❷!$B60="アグレッシブコース",入力シート❷!$C60="C推薦(第一志望)"),1,0)</f>
        <v>0</v>
      </c>
      <c r="I60" s="44">
        <f>IF(入力シート❷!V60=■■■!I$2,3,0)</f>
        <v>0</v>
      </c>
      <c r="J60" s="44">
        <f>IF(入力シート❷!W60=■■■!J$2,2,0)</f>
        <v>0</v>
      </c>
      <c r="K60" s="44">
        <f>IF(入力シート❷!X60=■■■!K$2,2,0)</f>
        <v>0</v>
      </c>
      <c r="L60" s="44">
        <f>IF(入力シート❷!Y60=■■■!L$2,2,0)</f>
        <v>0</v>
      </c>
      <c r="M60" s="44">
        <f>IF(入力シート❷!Z60=■■■!M$2,1,0)</f>
        <v>0</v>
      </c>
      <c r="N60" s="44">
        <f>IF(入力シート❷!AA60=■■■!N$2,1,0)</f>
        <v>0</v>
      </c>
      <c r="O60" s="44">
        <f>IF(入力シート❷!AB60=■■■!O$2,1,0)</f>
        <v>0</v>
      </c>
      <c r="P60" s="44">
        <f>IF(入力シート❷!AC60=■■■!P$2,1,0)</f>
        <v>0</v>
      </c>
      <c r="Q60" s="44">
        <f>IF(入力シート❷!AD60=■■■!Q$2,1,0)</f>
        <v>0</v>
      </c>
      <c r="R60" s="44">
        <f>IF(入力シート❷!AE60=■■■!R$2,1,0)</f>
        <v>0</v>
      </c>
      <c r="S60" s="44">
        <f>IF(入力シート❷!AF60=■■■!S$2,1,0)</f>
        <v>0</v>
      </c>
      <c r="T60" s="44">
        <f t="shared" si="3"/>
        <v>0</v>
      </c>
      <c r="U60" s="44">
        <f t="shared" si="4"/>
        <v>0</v>
      </c>
      <c r="V60" s="44">
        <f t="shared" si="5"/>
        <v>0</v>
      </c>
      <c r="W60" s="44">
        <f t="shared" si="6"/>
        <v>0</v>
      </c>
      <c r="X60" s="44">
        <f t="shared" si="7"/>
        <v>0</v>
      </c>
      <c r="Y60" s="44">
        <f t="shared" si="8"/>
        <v>0</v>
      </c>
      <c r="Z60" s="44">
        <f>SUM(入力シート❷!J60:M60,入力シート❷!R60)</f>
        <v>0</v>
      </c>
      <c r="AA60" s="44">
        <f>MIN(入力シート❷!J60:R60)</f>
        <v>0</v>
      </c>
      <c r="AB60" s="44">
        <f t="shared" si="9"/>
        <v>0</v>
      </c>
      <c r="AC60" s="44">
        <f t="shared" si="10"/>
        <v>0</v>
      </c>
      <c r="AD60" s="44">
        <f t="shared" si="11"/>
        <v>0</v>
      </c>
      <c r="AE60" s="44">
        <f t="shared" si="12"/>
        <v>0</v>
      </c>
      <c r="AF60" s="44">
        <f t="shared" si="13"/>
        <v>0</v>
      </c>
      <c r="AG60" s="44">
        <f t="shared" si="14"/>
        <v>0</v>
      </c>
      <c r="AH60" s="44">
        <f t="shared" si="15"/>
        <v>0</v>
      </c>
      <c r="AI60" s="44">
        <f t="shared" si="16"/>
        <v>0</v>
      </c>
      <c r="AJ60" s="44">
        <f>入力シート❷!S60</f>
        <v>0</v>
      </c>
      <c r="AK60" s="44">
        <f>入力シート❷!T60</f>
        <v>0</v>
      </c>
      <c r="AL60" s="44">
        <f>入力シート❷!U60</f>
        <v>0</v>
      </c>
      <c r="AM60" s="44">
        <f t="shared" si="17"/>
        <v>1</v>
      </c>
      <c r="AN60" s="44">
        <f t="shared" si="18"/>
        <v>0</v>
      </c>
      <c r="AO60" s="44">
        <f t="shared" si="19"/>
        <v>0</v>
      </c>
      <c r="AP60" s="44">
        <f t="shared" si="20"/>
        <v>0</v>
      </c>
      <c r="AQ60" s="44">
        <f t="shared" si="21"/>
        <v>0</v>
      </c>
      <c r="AR60" s="44">
        <f t="shared" si="22"/>
        <v>0</v>
      </c>
      <c r="AS60" s="44">
        <f t="shared" si="23"/>
        <v>0</v>
      </c>
      <c r="AT60" s="44"/>
      <c r="AU60" s="44">
        <f t="shared" si="24"/>
        <v>0</v>
      </c>
      <c r="AV60" s="44">
        <f t="shared" si="25"/>
        <v>0</v>
      </c>
      <c r="AW60" s="44">
        <f t="shared" si="26"/>
        <v>0</v>
      </c>
      <c r="AX60" s="44">
        <f t="shared" si="27"/>
        <v>0</v>
      </c>
      <c r="AY60" s="44">
        <f t="shared" si="28"/>
        <v>0</v>
      </c>
      <c r="AZ60" s="44">
        <f t="shared" si="29"/>
        <v>0</v>
      </c>
      <c r="BA60" s="44">
        <f t="shared" si="30"/>
        <v>0</v>
      </c>
      <c r="BB60" s="44">
        <f t="shared" si="31"/>
        <v>0</v>
      </c>
      <c r="BC60" s="44">
        <f t="shared" si="32"/>
        <v>0</v>
      </c>
      <c r="BD60" s="44">
        <f t="shared" si="33"/>
        <v>0</v>
      </c>
      <c r="BE60" s="44">
        <f t="shared" si="34"/>
        <v>0</v>
      </c>
      <c r="BF60" s="44">
        <f t="shared" si="35"/>
        <v>0</v>
      </c>
      <c r="BG60" s="44">
        <f t="shared" si="36"/>
        <v>0</v>
      </c>
      <c r="BH60" s="44">
        <f t="shared" si="37"/>
        <v>0</v>
      </c>
      <c r="BI60" s="44">
        <f t="shared" si="38"/>
        <v>0</v>
      </c>
      <c r="BJ60" s="44">
        <f t="shared" si="39"/>
        <v>0</v>
      </c>
      <c r="BK60" s="44">
        <f t="shared" si="40"/>
        <v>0</v>
      </c>
      <c r="BL60" s="44">
        <f t="shared" si="41"/>
        <v>0</v>
      </c>
      <c r="BM60" s="44">
        <f t="shared" si="42"/>
        <v>0</v>
      </c>
      <c r="BN60" s="48" t="str">
        <f t="shared" si="43"/>
        <v/>
      </c>
      <c r="BO60" s="44">
        <f>IF(COUNTBLANK(入力シート❷!E60:U60)=0,1,0)</f>
        <v>0</v>
      </c>
    </row>
    <row r="61" spans="1:67">
      <c r="A61" s="44">
        <v>59</v>
      </c>
      <c r="B61" s="44">
        <f>IF(AND(入力シート❷!$B61="ハイパーコース",入力シート❷!C61="A推薦(単願)"),1,0)</f>
        <v>0</v>
      </c>
      <c r="C61" s="44">
        <f>IF(AND(入力シート❷!$B61="アドバンストコース",入力シート❷!$C61="A推薦(単願)"),1,0)</f>
        <v>0</v>
      </c>
      <c r="D61" s="44">
        <f>IF(AND(入力シート❷!$B61="アグレッシブコース",入力シート❷!$C61="A推薦(単願)"),1,0)</f>
        <v>0</v>
      </c>
      <c r="E61" s="44">
        <f>IF(AND(入力シート❷!$B61="ハイパーコース",OR(入力シート❷!$C61="B推薦(併願)",入力シート❷!$C61="併願優遇")),1,0)</f>
        <v>0</v>
      </c>
      <c r="F61" s="44">
        <f>IF(AND(入力シート❷!$B61="アドバンストコース",OR(入力シート❷!$C61="B推薦(併願)",入力シート❷!$C61="併願優遇")),1,0)</f>
        <v>0</v>
      </c>
      <c r="G61" s="44">
        <f>IF(AND(入力シート❷!$B61="アグレッシブコース",OR(入力シート❷!$C61="B推薦(併願)",入力シート❷!$C61="併願優遇")),1,0)</f>
        <v>0</v>
      </c>
      <c r="H61" s="44">
        <f>IF(AND(入力シート❷!$B61="アグレッシブコース",入力シート❷!$C61="C推薦(第一志望)"),1,0)</f>
        <v>0</v>
      </c>
      <c r="I61" s="44">
        <f>IF(入力シート❷!V61=■■■!I$2,3,0)</f>
        <v>0</v>
      </c>
      <c r="J61" s="44">
        <f>IF(入力シート❷!W61=■■■!J$2,2,0)</f>
        <v>0</v>
      </c>
      <c r="K61" s="44">
        <f>IF(入力シート❷!X61=■■■!K$2,2,0)</f>
        <v>0</v>
      </c>
      <c r="L61" s="44">
        <f>IF(入力シート❷!Y61=■■■!L$2,2,0)</f>
        <v>0</v>
      </c>
      <c r="M61" s="44">
        <f>IF(入力シート❷!Z61=■■■!M$2,1,0)</f>
        <v>0</v>
      </c>
      <c r="N61" s="44">
        <f>IF(入力シート❷!AA61=■■■!N$2,1,0)</f>
        <v>0</v>
      </c>
      <c r="O61" s="44">
        <f>IF(入力シート❷!AB61=■■■!O$2,1,0)</f>
        <v>0</v>
      </c>
      <c r="P61" s="44">
        <f>IF(入力シート❷!AC61=■■■!P$2,1,0)</f>
        <v>0</v>
      </c>
      <c r="Q61" s="44">
        <f>IF(入力シート❷!AD61=■■■!Q$2,1,0)</f>
        <v>0</v>
      </c>
      <c r="R61" s="44">
        <f>IF(入力シート❷!AE61=■■■!R$2,1,0)</f>
        <v>0</v>
      </c>
      <c r="S61" s="44">
        <f>IF(入力シート❷!AF61=■■■!S$2,1,0)</f>
        <v>0</v>
      </c>
      <c r="T61" s="44">
        <f t="shared" si="3"/>
        <v>0</v>
      </c>
      <c r="U61" s="44">
        <f t="shared" si="4"/>
        <v>0</v>
      </c>
      <c r="V61" s="44">
        <f t="shared" si="5"/>
        <v>0</v>
      </c>
      <c r="W61" s="44">
        <f t="shared" si="6"/>
        <v>0</v>
      </c>
      <c r="X61" s="44">
        <f t="shared" si="7"/>
        <v>0</v>
      </c>
      <c r="Y61" s="44">
        <f t="shared" si="8"/>
        <v>0</v>
      </c>
      <c r="Z61" s="44">
        <f>SUM(入力シート❷!J61:M61,入力シート❷!R61)</f>
        <v>0</v>
      </c>
      <c r="AA61" s="44">
        <f>MIN(入力シート❷!J61:R61)</f>
        <v>0</v>
      </c>
      <c r="AB61" s="44">
        <f t="shared" si="9"/>
        <v>0</v>
      </c>
      <c r="AC61" s="44">
        <f t="shared" si="10"/>
        <v>0</v>
      </c>
      <c r="AD61" s="44">
        <f t="shared" si="11"/>
        <v>0</v>
      </c>
      <c r="AE61" s="44">
        <f t="shared" si="12"/>
        <v>0</v>
      </c>
      <c r="AF61" s="44">
        <f t="shared" si="13"/>
        <v>0</v>
      </c>
      <c r="AG61" s="44">
        <f t="shared" si="14"/>
        <v>0</v>
      </c>
      <c r="AH61" s="44">
        <f t="shared" si="15"/>
        <v>0</v>
      </c>
      <c r="AI61" s="44">
        <f t="shared" si="16"/>
        <v>0</v>
      </c>
      <c r="AJ61" s="44">
        <f>入力シート❷!S61</f>
        <v>0</v>
      </c>
      <c r="AK61" s="44">
        <f>入力シート❷!T61</f>
        <v>0</v>
      </c>
      <c r="AL61" s="44">
        <f>入力シート❷!U61</f>
        <v>0</v>
      </c>
      <c r="AM61" s="44">
        <f t="shared" si="17"/>
        <v>1</v>
      </c>
      <c r="AN61" s="44">
        <f t="shared" si="18"/>
        <v>0</v>
      </c>
      <c r="AO61" s="44">
        <f t="shared" si="19"/>
        <v>0</v>
      </c>
      <c r="AP61" s="44">
        <f t="shared" si="20"/>
        <v>0</v>
      </c>
      <c r="AQ61" s="44">
        <f t="shared" si="21"/>
        <v>0</v>
      </c>
      <c r="AR61" s="44">
        <f t="shared" si="22"/>
        <v>0</v>
      </c>
      <c r="AS61" s="44">
        <f t="shared" si="23"/>
        <v>0</v>
      </c>
      <c r="AT61" s="44"/>
      <c r="AU61" s="44">
        <f t="shared" si="24"/>
        <v>0</v>
      </c>
      <c r="AV61" s="44">
        <f t="shared" si="25"/>
        <v>0</v>
      </c>
      <c r="AW61" s="44">
        <f t="shared" si="26"/>
        <v>0</v>
      </c>
      <c r="AX61" s="44">
        <f t="shared" si="27"/>
        <v>0</v>
      </c>
      <c r="AY61" s="44">
        <f t="shared" si="28"/>
        <v>0</v>
      </c>
      <c r="AZ61" s="44">
        <f t="shared" si="29"/>
        <v>0</v>
      </c>
      <c r="BA61" s="44">
        <f t="shared" si="30"/>
        <v>0</v>
      </c>
      <c r="BB61" s="44">
        <f t="shared" si="31"/>
        <v>0</v>
      </c>
      <c r="BC61" s="44">
        <f t="shared" si="32"/>
        <v>0</v>
      </c>
      <c r="BD61" s="44">
        <f t="shared" si="33"/>
        <v>0</v>
      </c>
      <c r="BE61" s="44">
        <f t="shared" si="34"/>
        <v>0</v>
      </c>
      <c r="BF61" s="44">
        <f t="shared" si="35"/>
        <v>0</v>
      </c>
      <c r="BG61" s="44">
        <f t="shared" si="36"/>
        <v>0</v>
      </c>
      <c r="BH61" s="44">
        <f t="shared" si="37"/>
        <v>0</v>
      </c>
      <c r="BI61" s="44">
        <f t="shared" si="38"/>
        <v>0</v>
      </c>
      <c r="BJ61" s="44">
        <f t="shared" si="39"/>
        <v>0</v>
      </c>
      <c r="BK61" s="44">
        <f t="shared" si="40"/>
        <v>0</v>
      </c>
      <c r="BL61" s="44">
        <f t="shared" si="41"/>
        <v>0</v>
      </c>
      <c r="BM61" s="44">
        <f t="shared" si="42"/>
        <v>0</v>
      </c>
      <c r="BN61" s="48" t="str">
        <f t="shared" si="43"/>
        <v/>
      </c>
      <c r="BO61" s="44">
        <f>IF(COUNTBLANK(入力シート❷!E61:U61)=0,1,0)</f>
        <v>0</v>
      </c>
    </row>
    <row r="62" spans="1:67">
      <c r="A62" s="44">
        <v>60</v>
      </c>
      <c r="B62" s="44">
        <f>IF(AND(入力シート❷!$B62="ハイパーコース",入力シート❷!C62="A推薦(単願)"),1,0)</f>
        <v>0</v>
      </c>
      <c r="C62" s="44">
        <f>IF(AND(入力シート❷!$B62="アドバンストコース",入力シート❷!$C62="A推薦(単願)"),1,0)</f>
        <v>0</v>
      </c>
      <c r="D62" s="44">
        <f>IF(AND(入力シート❷!$B62="アグレッシブコース",入力シート❷!$C62="A推薦(単願)"),1,0)</f>
        <v>0</v>
      </c>
      <c r="E62" s="44">
        <f>IF(AND(入力シート❷!$B62="ハイパーコース",OR(入力シート❷!$C62="B推薦(併願)",入力シート❷!$C62="併願優遇")),1,0)</f>
        <v>0</v>
      </c>
      <c r="F62" s="44">
        <f>IF(AND(入力シート❷!$B62="アドバンストコース",OR(入力シート❷!$C62="B推薦(併願)",入力シート❷!$C62="併願優遇")),1,0)</f>
        <v>0</v>
      </c>
      <c r="G62" s="44">
        <f>IF(AND(入力シート❷!$B62="アグレッシブコース",OR(入力シート❷!$C62="B推薦(併願)",入力シート❷!$C62="併願優遇")),1,0)</f>
        <v>0</v>
      </c>
      <c r="H62" s="44">
        <f>IF(AND(入力シート❷!$B62="アグレッシブコース",入力シート❷!$C62="C推薦(第一志望)"),1,0)</f>
        <v>0</v>
      </c>
      <c r="I62" s="44">
        <f>IF(入力シート❷!V62=■■■!I$2,3,0)</f>
        <v>0</v>
      </c>
      <c r="J62" s="44">
        <f>IF(入力シート❷!W62=■■■!J$2,2,0)</f>
        <v>0</v>
      </c>
      <c r="K62" s="44">
        <f>IF(入力シート❷!X62=■■■!K$2,2,0)</f>
        <v>0</v>
      </c>
      <c r="L62" s="44">
        <f>IF(入力シート❷!Y62=■■■!L$2,2,0)</f>
        <v>0</v>
      </c>
      <c r="M62" s="44">
        <f>IF(入力シート❷!Z62=■■■!M$2,1,0)</f>
        <v>0</v>
      </c>
      <c r="N62" s="44">
        <f>IF(入力シート❷!AA62=■■■!N$2,1,0)</f>
        <v>0</v>
      </c>
      <c r="O62" s="44">
        <f>IF(入力シート❷!AB62=■■■!O$2,1,0)</f>
        <v>0</v>
      </c>
      <c r="P62" s="44">
        <f>IF(入力シート❷!AC62=■■■!P$2,1,0)</f>
        <v>0</v>
      </c>
      <c r="Q62" s="44">
        <f>IF(入力シート❷!AD62=■■■!Q$2,1,0)</f>
        <v>0</v>
      </c>
      <c r="R62" s="44">
        <f>IF(入力シート❷!AE62=■■■!R$2,1,0)</f>
        <v>0</v>
      </c>
      <c r="S62" s="44">
        <f>IF(入力シート❷!AF62=■■■!S$2,1,0)</f>
        <v>0</v>
      </c>
      <c r="T62" s="44">
        <f t="shared" si="3"/>
        <v>0</v>
      </c>
      <c r="U62" s="44">
        <f t="shared" si="4"/>
        <v>0</v>
      </c>
      <c r="V62" s="44">
        <f t="shared" si="5"/>
        <v>0</v>
      </c>
      <c r="W62" s="44">
        <f t="shared" si="6"/>
        <v>0</v>
      </c>
      <c r="X62" s="44">
        <f t="shared" si="7"/>
        <v>0</v>
      </c>
      <c r="Y62" s="44">
        <f t="shared" si="8"/>
        <v>0</v>
      </c>
      <c r="Z62" s="44">
        <f>SUM(入力シート❷!J62:M62,入力シート❷!R62)</f>
        <v>0</v>
      </c>
      <c r="AA62" s="44">
        <f>MIN(入力シート❷!J62:R62)</f>
        <v>0</v>
      </c>
      <c r="AB62" s="44">
        <f t="shared" si="9"/>
        <v>0</v>
      </c>
      <c r="AC62" s="44">
        <f t="shared" si="10"/>
        <v>0</v>
      </c>
      <c r="AD62" s="44">
        <f t="shared" si="11"/>
        <v>0</v>
      </c>
      <c r="AE62" s="44">
        <f t="shared" si="12"/>
        <v>0</v>
      </c>
      <c r="AF62" s="44">
        <f t="shared" si="13"/>
        <v>0</v>
      </c>
      <c r="AG62" s="44">
        <f t="shared" si="14"/>
        <v>0</v>
      </c>
      <c r="AH62" s="44">
        <f t="shared" si="15"/>
        <v>0</v>
      </c>
      <c r="AI62" s="44">
        <f t="shared" si="16"/>
        <v>0</v>
      </c>
      <c r="AJ62" s="44">
        <f>入力シート❷!S62</f>
        <v>0</v>
      </c>
      <c r="AK62" s="44">
        <f>入力シート❷!T62</f>
        <v>0</v>
      </c>
      <c r="AL62" s="44">
        <f>入力シート❷!U62</f>
        <v>0</v>
      </c>
      <c r="AM62" s="44">
        <f t="shared" si="17"/>
        <v>1</v>
      </c>
      <c r="AN62" s="44">
        <f t="shared" si="18"/>
        <v>0</v>
      </c>
      <c r="AO62" s="44">
        <f t="shared" si="19"/>
        <v>0</v>
      </c>
      <c r="AP62" s="44">
        <f t="shared" si="20"/>
        <v>0</v>
      </c>
      <c r="AQ62" s="44">
        <f t="shared" si="21"/>
        <v>0</v>
      </c>
      <c r="AR62" s="44">
        <f t="shared" si="22"/>
        <v>0</v>
      </c>
      <c r="AS62" s="44">
        <f t="shared" si="23"/>
        <v>0</v>
      </c>
      <c r="AT62" s="44"/>
      <c r="AU62" s="44">
        <f t="shared" si="24"/>
        <v>0</v>
      </c>
      <c r="AV62" s="44">
        <f t="shared" si="25"/>
        <v>0</v>
      </c>
      <c r="AW62" s="44">
        <f t="shared" si="26"/>
        <v>0</v>
      </c>
      <c r="AX62" s="44">
        <f t="shared" si="27"/>
        <v>0</v>
      </c>
      <c r="AY62" s="44">
        <f t="shared" si="28"/>
        <v>0</v>
      </c>
      <c r="AZ62" s="44">
        <f t="shared" si="29"/>
        <v>0</v>
      </c>
      <c r="BA62" s="44">
        <f t="shared" si="30"/>
        <v>0</v>
      </c>
      <c r="BB62" s="44">
        <f t="shared" si="31"/>
        <v>0</v>
      </c>
      <c r="BC62" s="44">
        <f t="shared" si="32"/>
        <v>0</v>
      </c>
      <c r="BD62" s="44">
        <f t="shared" si="33"/>
        <v>0</v>
      </c>
      <c r="BE62" s="44">
        <f t="shared" si="34"/>
        <v>0</v>
      </c>
      <c r="BF62" s="44">
        <f t="shared" si="35"/>
        <v>0</v>
      </c>
      <c r="BG62" s="44">
        <f t="shared" si="36"/>
        <v>0</v>
      </c>
      <c r="BH62" s="44">
        <f t="shared" si="37"/>
        <v>0</v>
      </c>
      <c r="BI62" s="44">
        <f t="shared" si="38"/>
        <v>0</v>
      </c>
      <c r="BJ62" s="44">
        <f t="shared" si="39"/>
        <v>0</v>
      </c>
      <c r="BK62" s="44">
        <f t="shared" si="40"/>
        <v>0</v>
      </c>
      <c r="BL62" s="44">
        <f t="shared" si="41"/>
        <v>0</v>
      </c>
      <c r="BM62" s="44">
        <f t="shared" si="42"/>
        <v>0</v>
      </c>
      <c r="BN62" s="48" t="str">
        <f t="shared" si="43"/>
        <v/>
      </c>
      <c r="BO62" s="44">
        <f>IF(COUNTBLANK(入力シート❷!E62:U62)=0,1,0)</f>
        <v>0</v>
      </c>
    </row>
    <row r="63" spans="1:67">
      <c r="A63" s="44">
        <v>61</v>
      </c>
      <c r="B63" s="44">
        <f>IF(AND(入力シート❷!$B63="ハイパーコース",入力シート❷!C63="A推薦(単願)"),1,0)</f>
        <v>0</v>
      </c>
      <c r="C63" s="44">
        <f>IF(AND(入力シート❷!$B63="アドバンストコース",入力シート❷!$C63="A推薦(単願)"),1,0)</f>
        <v>0</v>
      </c>
      <c r="D63" s="44">
        <f>IF(AND(入力シート❷!$B63="アグレッシブコース",入力シート❷!$C63="A推薦(単願)"),1,0)</f>
        <v>0</v>
      </c>
      <c r="E63" s="44">
        <f>IF(AND(入力シート❷!$B63="ハイパーコース",OR(入力シート❷!$C63="B推薦(併願)",入力シート❷!$C63="併願優遇")),1,0)</f>
        <v>0</v>
      </c>
      <c r="F63" s="44">
        <f>IF(AND(入力シート❷!$B63="アドバンストコース",OR(入力シート❷!$C63="B推薦(併願)",入力シート❷!$C63="併願優遇")),1,0)</f>
        <v>0</v>
      </c>
      <c r="G63" s="44">
        <f>IF(AND(入力シート❷!$B63="アグレッシブコース",OR(入力シート❷!$C63="B推薦(併願)",入力シート❷!$C63="併願優遇")),1,0)</f>
        <v>0</v>
      </c>
      <c r="H63" s="44">
        <f>IF(AND(入力シート❷!$B63="アグレッシブコース",入力シート❷!$C63="C推薦(第一志望)"),1,0)</f>
        <v>0</v>
      </c>
      <c r="I63" s="44">
        <f>IF(入力シート❷!V63=■■■!I$2,3,0)</f>
        <v>0</v>
      </c>
      <c r="J63" s="44">
        <f>IF(入力シート❷!W63=■■■!J$2,2,0)</f>
        <v>0</v>
      </c>
      <c r="K63" s="44">
        <f>IF(入力シート❷!X63=■■■!K$2,2,0)</f>
        <v>0</v>
      </c>
      <c r="L63" s="44">
        <f>IF(入力シート❷!Y63=■■■!L$2,2,0)</f>
        <v>0</v>
      </c>
      <c r="M63" s="44">
        <f>IF(入力シート❷!Z63=■■■!M$2,1,0)</f>
        <v>0</v>
      </c>
      <c r="N63" s="44">
        <f>IF(入力シート❷!AA63=■■■!N$2,1,0)</f>
        <v>0</v>
      </c>
      <c r="O63" s="44">
        <f>IF(入力シート❷!AB63=■■■!O$2,1,0)</f>
        <v>0</v>
      </c>
      <c r="P63" s="44">
        <f>IF(入力シート❷!AC63=■■■!P$2,1,0)</f>
        <v>0</v>
      </c>
      <c r="Q63" s="44">
        <f>IF(入力シート❷!AD63=■■■!Q$2,1,0)</f>
        <v>0</v>
      </c>
      <c r="R63" s="44">
        <f>IF(入力シート❷!AE63=■■■!R$2,1,0)</f>
        <v>0</v>
      </c>
      <c r="S63" s="44">
        <f>IF(入力シート❷!AF63=■■■!S$2,1,0)</f>
        <v>0</v>
      </c>
      <c r="T63" s="44">
        <f t="shared" si="3"/>
        <v>0</v>
      </c>
      <c r="U63" s="44">
        <f t="shared" si="4"/>
        <v>0</v>
      </c>
      <c r="V63" s="44">
        <f t="shared" si="5"/>
        <v>0</v>
      </c>
      <c r="W63" s="44">
        <f t="shared" si="6"/>
        <v>0</v>
      </c>
      <c r="X63" s="44">
        <f t="shared" si="7"/>
        <v>0</v>
      </c>
      <c r="Y63" s="44">
        <f t="shared" si="8"/>
        <v>0</v>
      </c>
      <c r="Z63" s="44">
        <f>SUM(入力シート❷!J63:M63,入力シート❷!R63)</f>
        <v>0</v>
      </c>
      <c r="AA63" s="44">
        <f>MIN(入力シート❷!J63:R63)</f>
        <v>0</v>
      </c>
      <c r="AB63" s="44">
        <f t="shared" si="9"/>
        <v>0</v>
      </c>
      <c r="AC63" s="44">
        <f t="shared" si="10"/>
        <v>0</v>
      </c>
      <c r="AD63" s="44">
        <f t="shared" si="11"/>
        <v>0</v>
      </c>
      <c r="AE63" s="44">
        <f t="shared" si="12"/>
        <v>0</v>
      </c>
      <c r="AF63" s="44">
        <f t="shared" si="13"/>
        <v>0</v>
      </c>
      <c r="AG63" s="44">
        <f t="shared" si="14"/>
        <v>0</v>
      </c>
      <c r="AH63" s="44">
        <f t="shared" si="15"/>
        <v>0</v>
      </c>
      <c r="AI63" s="44">
        <f t="shared" si="16"/>
        <v>0</v>
      </c>
      <c r="AJ63" s="44">
        <f>入力シート❷!S63</f>
        <v>0</v>
      </c>
      <c r="AK63" s="44">
        <f>入力シート❷!T63</f>
        <v>0</v>
      </c>
      <c r="AL63" s="44">
        <f>入力シート❷!U63</f>
        <v>0</v>
      </c>
      <c r="AM63" s="44">
        <f t="shared" si="17"/>
        <v>1</v>
      </c>
      <c r="AN63" s="44">
        <f t="shared" si="18"/>
        <v>0</v>
      </c>
      <c r="AO63" s="44">
        <f t="shared" si="19"/>
        <v>0</v>
      </c>
      <c r="AP63" s="44">
        <f t="shared" si="20"/>
        <v>0</v>
      </c>
      <c r="AQ63" s="44">
        <f t="shared" si="21"/>
        <v>0</v>
      </c>
      <c r="AR63" s="44">
        <f t="shared" si="22"/>
        <v>0</v>
      </c>
      <c r="AS63" s="44">
        <f t="shared" si="23"/>
        <v>0</v>
      </c>
      <c r="AT63" s="44"/>
      <c r="AU63" s="44">
        <f t="shared" si="24"/>
        <v>0</v>
      </c>
      <c r="AV63" s="44">
        <f t="shared" si="25"/>
        <v>0</v>
      </c>
      <c r="AW63" s="44">
        <f t="shared" si="26"/>
        <v>0</v>
      </c>
      <c r="AX63" s="44">
        <f t="shared" si="27"/>
        <v>0</v>
      </c>
      <c r="AY63" s="44">
        <f t="shared" si="28"/>
        <v>0</v>
      </c>
      <c r="AZ63" s="44">
        <f t="shared" si="29"/>
        <v>0</v>
      </c>
      <c r="BA63" s="44">
        <f t="shared" si="30"/>
        <v>0</v>
      </c>
      <c r="BB63" s="44">
        <f t="shared" si="31"/>
        <v>0</v>
      </c>
      <c r="BC63" s="44">
        <f t="shared" si="32"/>
        <v>0</v>
      </c>
      <c r="BD63" s="44">
        <f t="shared" si="33"/>
        <v>0</v>
      </c>
      <c r="BE63" s="44">
        <f t="shared" si="34"/>
        <v>0</v>
      </c>
      <c r="BF63" s="44">
        <f t="shared" si="35"/>
        <v>0</v>
      </c>
      <c r="BG63" s="44">
        <f t="shared" si="36"/>
        <v>0</v>
      </c>
      <c r="BH63" s="44">
        <f t="shared" si="37"/>
        <v>0</v>
      </c>
      <c r="BI63" s="44">
        <f t="shared" si="38"/>
        <v>0</v>
      </c>
      <c r="BJ63" s="44">
        <f t="shared" si="39"/>
        <v>0</v>
      </c>
      <c r="BK63" s="44">
        <f t="shared" si="40"/>
        <v>0</v>
      </c>
      <c r="BL63" s="44">
        <f t="shared" si="41"/>
        <v>0</v>
      </c>
      <c r="BM63" s="44">
        <f t="shared" si="42"/>
        <v>0</v>
      </c>
      <c r="BN63" s="48" t="str">
        <f t="shared" si="43"/>
        <v/>
      </c>
      <c r="BO63" s="44">
        <f>IF(COUNTBLANK(入力シート❷!E63:U63)=0,1,0)</f>
        <v>0</v>
      </c>
    </row>
    <row r="64" spans="1:67">
      <c r="A64" s="44">
        <v>62</v>
      </c>
      <c r="B64" s="44">
        <f>IF(AND(入力シート❷!$B64="ハイパーコース",入力シート❷!C64="A推薦(単願)"),1,0)</f>
        <v>0</v>
      </c>
      <c r="C64" s="44">
        <f>IF(AND(入力シート❷!$B64="アドバンストコース",入力シート❷!$C64="A推薦(単願)"),1,0)</f>
        <v>0</v>
      </c>
      <c r="D64" s="44">
        <f>IF(AND(入力シート❷!$B64="アグレッシブコース",入力シート❷!$C64="A推薦(単願)"),1,0)</f>
        <v>0</v>
      </c>
      <c r="E64" s="44">
        <f>IF(AND(入力シート❷!$B64="ハイパーコース",OR(入力シート❷!$C64="B推薦(併願)",入力シート❷!$C64="併願優遇")),1,0)</f>
        <v>0</v>
      </c>
      <c r="F64" s="44">
        <f>IF(AND(入力シート❷!$B64="アドバンストコース",OR(入力シート❷!$C64="B推薦(併願)",入力シート❷!$C64="併願優遇")),1,0)</f>
        <v>0</v>
      </c>
      <c r="G64" s="44">
        <f>IF(AND(入力シート❷!$B64="アグレッシブコース",OR(入力シート❷!$C64="B推薦(併願)",入力シート❷!$C64="併願優遇")),1,0)</f>
        <v>0</v>
      </c>
      <c r="H64" s="44">
        <f>IF(AND(入力シート❷!$B64="アグレッシブコース",入力シート❷!$C64="C推薦(第一志望)"),1,0)</f>
        <v>0</v>
      </c>
      <c r="I64" s="44">
        <f>IF(入力シート❷!V64=■■■!I$2,3,0)</f>
        <v>0</v>
      </c>
      <c r="J64" s="44">
        <f>IF(入力シート❷!W64=■■■!J$2,2,0)</f>
        <v>0</v>
      </c>
      <c r="K64" s="44">
        <f>IF(入力シート❷!X64=■■■!K$2,2,0)</f>
        <v>0</v>
      </c>
      <c r="L64" s="44">
        <f>IF(入力シート❷!Y64=■■■!L$2,2,0)</f>
        <v>0</v>
      </c>
      <c r="M64" s="44">
        <f>IF(入力シート❷!Z64=■■■!M$2,1,0)</f>
        <v>0</v>
      </c>
      <c r="N64" s="44">
        <f>IF(入力シート❷!AA64=■■■!N$2,1,0)</f>
        <v>0</v>
      </c>
      <c r="O64" s="44">
        <f>IF(入力シート❷!AB64=■■■!O$2,1,0)</f>
        <v>0</v>
      </c>
      <c r="P64" s="44">
        <f>IF(入力シート❷!AC64=■■■!P$2,1,0)</f>
        <v>0</v>
      </c>
      <c r="Q64" s="44">
        <f>IF(入力シート❷!AD64=■■■!Q$2,1,0)</f>
        <v>0</v>
      </c>
      <c r="R64" s="44">
        <f>IF(入力シート❷!AE64=■■■!R$2,1,0)</f>
        <v>0</v>
      </c>
      <c r="S64" s="44">
        <f>IF(入力シート❷!AF64=■■■!S$2,1,0)</f>
        <v>0</v>
      </c>
      <c r="T64" s="44">
        <f t="shared" si="3"/>
        <v>0</v>
      </c>
      <c r="U64" s="44">
        <f t="shared" si="4"/>
        <v>0</v>
      </c>
      <c r="V64" s="44">
        <f t="shared" si="5"/>
        <v>0</v>
      </c>
      <c r="W64" s="44">
        <f t="shared" si="6"/>
        <v>0</v>
      </c>
      <c r="X64" s="44">
        <f t="shared" si="7"/>
        <v>0</v>
      </c>
      <c r="Y64" s="44">
        <f t="shared" si="8"/>
        <v>0</v>
      </c>
      <c r="Z64" s="44">
        <f>SUM(入力シート❷!J64:M64,入力シート❷!R64)</f>
        <v>0</v>
      </c>
      <c r="AA64" s="44">
        <f>MIN(入力シート❷!J64:R64)</f>
        <v>0</v>
      </c>
      <c r="AB64" s="44">
        <f t="shared" si="9"/>
        <v>0</v>
      </c>
      <c r="AC64" s="44">
        <f t="shared" si="10"/>
        <v>0</v>
      </c>
      <c r="AD64" s="44">
        <f t="shared" si="11"/>
        <v>0</v>
      </c>
      <c r="AE64" s="44">
        <f t="shared" si="12"/>
        <v>0</v>
      </c>
      <c r="AF64" s="44">
        <f t="shared" si="13"/>
        <v>0</v>
      </c>
      <c r="AG64" s="44">
        <f t="shared" si="14"/>
        <v>0</v>
      </c>
      <c r="AH64" s="44">
        <f t="shared" si="15"/>
        <v>0</v>
      </c>
      <c r="AI64" s="44">
        <f t="shared" si="16"/>
        <v>0</v>
      </c>
      <c r="AJ64" s="44">
        <f>入力シート❷!S64</f>
        <v>0</v>
      </c>
      <c r="AK64" s="44">
        <f>入力シート❷!T64</f>
        <v>0</v>
      </c>
      <c r="AL64" s="44">
        <f>入力シート❷!U64</f>
        <v>0</v>
      </c>
      <c r="AM64" s="44">
        <f t="shared" si="17"/>
        <v>1</v>
      </c>
      <c r="AN64" s="44">
        <f t="shared" si="18"/>
        <v>0</v>
      </c>
      <c r="AO64" s="44">
        <f t="shared" si="19"/>
        <v>0</v>
      </c>
      <c r="AP64" s="44">
        <f t="shared" si="20"/>
        <v>0</v>
      </c>
      <c r="AQ64" s="44">
        <f t="shared" si="21"/>
        <v>0</v>
      </c>
      <c r="AR64" s="44">
        <f t="shared" si="22"/>
        <v>0</v>
      </c>
      <c r="AS64" s="44">
        <f t="shared" si="23"/>
        <v>0</v>
      </c>
      <c r="AT64" s="44"/>
      <c r="AU64" s="44">
        <f t="shared" si="24"/>
        <v>0</v>
      </c>
      <c r="AV64" s="44">
        <f t="shared" si="25"/>
        <v>0</v>
      </c>
      <c r="AW64" s="44">
        <f t="shared" si="26"/>
        <v>0</v>
      </c>
      <c r="AX64" s="44">
        <f t="shared" si="27"/>
        <v>0</v>
      </c>
      <c r="AY64" s="44">
        <f t="shared" si="28"/>
        <v>0</v>
      </c>
      <c r="AZ64" s="44">
        <f t="shared" si="29"/>
        <v>0</v>
      </c>
      <c r="BA64" s="44">
        <f t="shared" si="30"/>
        <v>0</v>
      </c>
      <c r="BB64" s="44">
        <f t="shared" si="31"/>
        <v>0</v>
      </c>
      <c r="BC64" s="44">
        <f t="shared" si="32"/>
        <v>0</v>
      </c>
      <c r="BD64" s="44">
        <f t="shared" si="33"/>
        <v>0</v>
      </c>
      <c r="BE64" s="44">
        <f t="shared" si="34"/>
        <v>0</v>
      </c>
      <c r="BF64" s="44">
        <f t="shared" si="35"/>
        <v>0</v>
      </c>
      <c r="BG64" s="44">
        <f t="shared" si="36"/>
        <v>0</v>
      </c>
      <c r="BH64" s="44">
        <f t="shared" si="37"/>
        <v>0</v>
      </c>
      <c r="BI64" s="44">
        <f t="shared" si="38"/>
        <v>0</v>
      </c>
      <c r="BJ64" s="44">
        <f t="shared" si="39"/>
        <v>0</v>
      </c>
      <c r="BK64" s="44">
        <f t="shared" si="40"/>
        <v>0</v>
      </c>
      <c r="BL64" s="44">
        <f t="shared" si="41"/>
        <v>0</v>
      </c>
      <c r="BM64" s="44">
        <f t="shared" si="42"/>
        <v>0</v>
      </c>
      <c r="BN64" s="48" t="str">
        <f t="shared" si="43"/>
        <v/>
      </c>
      <c r="BO64" s="44">
        <f>IF(COUNTBLANK(入力シート❷!E64:U64)=0,1,0)</f>
        <v>0</v>
      </c>
    </row>
    <row r="65" spans="1:67">
      <c r="A65" s="44">
        <v>63</v>
      </c>
      <c r="B65" s="44">
        <f>IF(AND(入力シート❷!$B65="ハイパーコース",入力シート❷!C65="A推薦(単願)"),1,0)</f>
        <v>0</v>
      </c>
      <c r="C65" s="44">
        <f>IF(AND(入力シート❷!$B65="アドバンストコース",入力シート❷!$C65="A推薦(単願)"),1,0)</f>
        <v>0</v>
      </c>
      <c r="D65" s="44">
        <f>IF(AND(入力シート❷!$B65="アグレッシブコース",入力シート❷!$C65="A推薦(単願)"),1,0)</f>
        <v>0</v>
      </c>
      <c r="E65" s="44">
        <f>IF(AND(入力シート❷!$B65="ハイパーコース",OR(入力シート❷!$C65="B推薦(併願)",入力シート❷!$C65="併願優遇")),1,0)</f>
        <v>0</v>
      </c>
      <c r="F65" s="44">
        <f>IF(AND(入力シート❷!$B65="アドバンストコース",OR(入力シート❷!$C65="B推薦(併願)",入力シート❷!$C65="併願優遇")),1,0)</f>
        <v>0</v>
      </c>
      <c r="G65" s="44">
        <f>IF(AND(入力シート❷!$B65="アグレッシブコース",OR(入力シート❷!$C65="B推薦(併願)",入力シート❷!$C65="併願優遇")),1,0)</f>
        <v>0</v>
      </c>
      <c r="H65" s="44">
        <f>IF(AND(入力シート❷!$B65="アグレッシブコース",入力シート❷!$C65="C推薦(第一志望)"),1,0)</f>
        <v>0</v>
      </c>
      <c r="I65" s="44">
        <f>IF(入力シート❷!V65=■■■!I$2,3,0)</f>
        <v>0</v>
      </c>
      <c r="J65" s="44">
        <f>IF(入力シート❷!W65=■■■!J$2,2,0)</f>
        <v>0</v>
      </c>
      <c r="K65" s="44">
        <f>IF(入力シート❷!X65=■■■!K$2,2,0)</f>
        <v>0</v>
      </c>
      <c r="L65" s="44">
        <f>IF(入力シート❷!Y65=■■■!L$2,2,0)</f>
        <v>0</v>
      </c>
      <c r="M65" s="44">
        <f>IF(入力シート❷!Z65=■■■!M$2,1,0)</f>
        <v>0</v>
      </c>
      <c r="N65" s="44">
        <f>IF(入力シート❷!AA65=■■■!N$2,1,0)</f>
        <v>0</v>
      </c>
      <c r="O65" s="44">
        <f>IF(入力シート❷!AB65=■■■!O$2,1,0)</f>
        <v>0</v>
      </c>
      <c r="P65" s="44">
        <f>IF(入力シート❷!AC65=■■■!P$2,1,0)</f>
        <v>0</v>
      </c>
      <c r="Q65" s="44">
        <f>IF(入力シート❷!AD65=■■■!Q$2,1,0)</f>
        <v>0</v>
      </c>
      <c r="R65" s="44">
        <f>IF(入力シート❷!AE65=■■■!R$2,1,0)</f>
        <v>0</v>
      </c>
      <c r="S65" s="44">
        <f>IF(入力シート❷!AF65=■■■!S$2,1,0)</f>
        <v>0</v>
      </c>
      <c r="T65" s="44">
        <f t="shared" si="3"/>
        <v>0</v>
      </c>
      <c r="U65" s="44">
        <f t="shared" si="4"/>
        <v>0</v>
      </c>
      <c r="V65" s="44">
        <f t="shared" si="5"/>
        <v>0</v>
      </c>
      <c r="W65" s="44">
        <f t="shared" si="6"/>
        <v>0</v>
      </c>
      <c r="X65" s="44">
        <f t="shared" si="7"/>
        <v>0</v>
      </c>
      <c r="Y65" s="44">
        <f t="shared" si="8"/>
        <v>0</v>
      </c>
      <c r="Z65" s="44">
        <f>SUM(入力シート❷!J65:M65,入力シート❷!R65)</f>
        <v>0</v>
      </c>
      <c r="AA65" s="44">
        <f>MIN(入力シート❷!J65:R65)</f>
        <v>0</v>
      </c>
      <c r="AB65" s="44">
        <f t="shared" si="9"/>
        <v>0</v>
      </c>
      <c r="AC65" s="44">
        <f t="shared" si="10"/>
        <v>0</v>
      </c>
      <c r="AD65" s="44">
        <f t="shared" si="11"/>
        <v>0</v>
      </c>
      <c r="AE65" s="44">
        <f t="shared" si="12"/>
        <v>0</v>
      </c>
      <c r="AF65" s="44">
        <f t="shared" si="13"/>
        <v>0</v>
      </c>
      <c r="AG65" s="44">
        <f t="shared" si="14"/>
        <v>0</v>
      </c>
      <c r="AH65" s="44">
        <f t="shared" si="15"/>
        <v>0</v>
      </c>
      <c r="AI65" s="44">
        <f t="shared" si="16"/>
        <v>0</v>
      </c>
      <c r="AJ65" s="44">
        <f>入力シート❷!S65</f>
        <v>0</v>
      </c>
      <c r="AK65" s="44">
        <f>入力シート❷!T65</f>
        <v>0</v>
      </c>
      <c r="AL65" s="44">
        <f>入力シート❷!U65</f>
        <v>0</v>
      </c>
      <c r="AM65" s="44">
        <f t="shared" si="17"/>
        <v>1</v>
      </c>
      <c r="AN65" s="44">
        <f t="shared" si="18"/>
        <v>0</v>
      </c>
      <c r="AO65" s="44">
        <f t="shared" si="19"/>
        <v>0</v>
      </c>
      <c r="AP65" s="44">
        <f t="shared" si="20"/>
        <v>0</v>
      </c>
      <c r="AQ65" s="44">
        <f t="shared" si="21"/>
        <v>0</v>
      </c>
      <c r="AR65" s="44">
        <f t="shared" si="22"/>
        <v>0</v>
      </c>
      <c r="AS65" s="44">
        <f t="shared" si="23"/>
        <v>0</v>
      </c>
      <c r="AT65" s="44"/>
      <c r="AU65" s="44">
        <f t="shared" si="24"/>
        <v>0</v>
      </c>
      <c r="AV65" s="44">
        <f t="shared" si="25"/>
        <v>0</v>
      </c>
      <c r="AW65" s="44">
        <f t="shared" si="26"/>
        <v>0</v>
      </c>
      <c r="AX65" s="44">
        <f t="shared" si="27"/>
        <v>0</v>
      </c>
      <c r="AY65" s="44">
        <f t="shared" si="28"/>
        <v>0</v>
      </c>
      <c r="AZ65" s="44">
        <f t="shared" si="29"/>
        <v>0</v>
      </c>
      <c r="BA65" s="44">
        <f t="shared" si="30"/>
        <v>0</v>
      </c>
      <c r="BB65" s="44">
        <f t="shared" si="31"/>
        <v>0</v>
      </c>
      <c r="BC65" s="44">
        <f t="shared" si="32"/>
        <v>0</v>
      </c>
      <c r="BD65" s="44">
        <f t="shared" si="33"/>
        <v>0</v>
      </c>
      <c r="BE65" s="44">
        <f t="shared" si="34"/>
        <v>0</v>
      </c>
      <c r="BF65" s="44">
        <f t="shared" si="35"/>
        <v>0</v>
      </c>
      <c r="BG65" s="44">
        <f t="shared" si="36"/>
        <v>0</v>
      </c>
      <c r="BH65" s="44">
        <f t="shared" si="37"/>
        <v>0</v>
      </c>
      <c r="BI65" s="44">
        <f t="shared" si="38"/>
        <v>0</v>
      </c>
      <c r="BJ65" s="44">
        <f t="shared" si="39"/>
        <v>0</v>
      </c>
      <c r="BK65" s="44">
        <f t="shared" si="40"/>
        <v>0</v>
      </c>
      <c r="BL65" s="44">
        <f t="shared" si="41"/>
        <v>0</v>
      </c>
      <c r="BM65" s="44">
        <f t="shared" si="42"/>
        <v>0</v>
      </c>
      <c r="BN65" s="48" t="str">
        <f t="shared" si="43"/>
        <v/>
      </c>
      <c r="BO65" s="44">
        <f>IF(COUNTBLANK(入力シート❷!E65:U65)=0,1,0)</f>
        <v>0</v>
      </c>
    </row>
    <row r="66" spans="1:67">
      <c r="A66" s="44">
        <v>64</v>
      </c>
      <c r="B66" s="44">
        <f>IF(AND(入力シート❷!$B66="ハイパーコース",入力シート❷!C66="A推薦(単願)"),1,0)</f>
        <v>0</v>
      </c>
      <c r="C66" s="44">
        <f>IF(AND(入力シート❷!$B66="アドバンストコース",入力シート❷!$C66="A推薦(単願)"),1,0)</f>
        <v>0</v>
      </c>
      <c r="D66" s="44">
        <f>IF(AND(入力シート❷!$B66="アグレッシブコース",入力シート❷!$C66="A推薦(単願)"),1,0)</f>
        <v>0</v>
      </c>
      <c r="E66" s="44">
        <f>IF(AND(入力シート❷!$B66="ハイパーコース",OR(入力シート❷!$C66="B推薦(併願)",入力シート❷!$C66="併願優遇")),1,0)</f>
        <v>0</v>
      </c>
      <c r="F66" s="44">
        <f>IF(AND(入力シート❷!$B66="アドバンストコース",OR(入力シート❷!$C66="B推薦(併願)",入力シート❷!$C66="併願優遇")),1,0)</f>
        <v>0</v>
      </c>
      <c r="G66" s="44">
        <f>IF(AND(入力シート❷!$B66="アグレッシブコース",OR(入力シート❷!$C66="B推薦(併願)",入力シート❷!$C66="併願優遇")),1,0)</f>
        <v>0</v>
      </c>
      <c r="H66" s="44">
        <f>IF(AND(入力シート❷!$B66="アグレッシブコース",入力シート❷!$C66="C推薦(第一志望)"),1,0)</f>
        <v>0</v>
      </c>
      <c r="I66" s="44">
        <f>IF(入力シート❷!V66=■■■!I$2,3,0)</f>
        <v>0</v>
      </c>
      <c r="J66" s="44">
        <f>IF(入力シート❷!W66=■■■!J$2,2,0)</f>
        <v>0</v>
      </c>
      <c r="K66" s="44">
        <f>IF(入力シート❷!X66=■■■!K$2,2,0)</f>
        <v>0</v>
      </c>
      <c r="L66" s="44">
        <f>IF(入力シート❷!Y66=■■■!L$2,2,0)</f>
        <v>0</v>
      </c>
      <c r="M66" s="44">
        <f>IF(入力シート❷!Z66=■■■!M$2,1,0)</f>
        <v>0</v>
      </c>
      <c r="N66" s="44">
        <f>IF(入力シート❷!AA66=■■■!N$2,1,0)</f>
        <v>0</v>
      </c>
      <c r="O66" s="44">
        <f>IF(入力シート❷!AB66=■■■!O$2,1,0)</f>
        <v>0</v>
      </c>
      <c r="P66" s="44">
        <f>IF(入力シート❷!AC66=■■■!P$2,1,0)</f>
        <v>0</v>
      </c>
      <c r="Q66" s="44">
        <f>IF(入力シート❷!AD66=■■■!Q$2,1,0)</f>
        <v>0</v>
      </c>
      <c r="R66" s="44">
        <f>IF(入力シート❷!AE66=■■■!R$2,1,0)</f>
        <v>0</v>
      </c>
      <c r="S66" s="44">
        <f>IF(入力シート❷!AF66=■■■!S$2,1,0)</f>
        <v>0</v>
      </c>
      <c r="T66" s="44">
        <f t="shared" si="3"/>
        <v>0</v>
      </c>
      <c r="U66" s="44">
        <f t="shared" si="4"/>
        <v>0</v>
      </c>
      <c r="V66" s="44">
        <f t="shared" si="5"/>
        <v>0</v>
      </c>
      <c r="W66" s="44">
        <f t="shared" si="6"/>
        <v>0</v>
      </c>
      <c r="X66" s="44">
        <f t="shared" si="7"/>
        <v>0</v>
      </c>
      <c r="Y66" s="44">
        <f t="shared" si="8"/>
        <v>0</v>
      </c>
      <c r="Z66" s="44">
        <f>SUM(入力シート❷!J66:M66,入力シート❷!R66)</f>
        <v>0</v>
      </c>
      <c r="AA66" s="44">
        <f>MIN(入力シート❷!J66:R66)</f>
        <v>0</v>
      </c>
      <c r="AB66" s="44">
        <f t="shared" si="9"/>
        <v>0</v>
      </c>
      <c r="AC66" s="44">
        <f t="shared" si="10"/>
        <v>0</v>
      </c>
      <c r="AD66" s="44">
        <f t="shared" si="11"/>
        <v>0</v>
      </c>
      <c r="AE66" s="44">
        <f t="shared" si="12"/>
        <v>0</v>
      </c>
      <c r="AF66" s="44">
        <f t="shared" si="13"/>
        <v>0</v>
      </c>
      <c r="AG66" s="44">
        <f t="shared" si="14"/>
        <v>0</v>
      </c>
      <c r="AH66" s="44">
        <f t="shared" si="15"/>
        <v>0</v>
      </c>
      <c r="AI66" s="44">
        <f t="shared" si="16"/>
        <v>0</v>
      </c>
      <c r="AJ66" s="44">
        <f>入力シート❷!S66</f>
        <v>0</v>
      </c>
      <c r="AK66" s="44">
        <f>入力シート❷!T66</f>
        <v>0</v>
      </c>
      <c r="AL66" s="44">
        <f>入力シート❷!U66</f>
        <v>0</v>
      </c>
      <c r="AM66" s="44">
        <f t="shared" si="17"/>
        <v>1</v>
      </c>
      <c r="AN66" s="44">
        <f t="shared" si="18"/>
        <v>0</v>
      </c>
      <c r="AO66" s="44">
        <f t="shared" si="19"/>
        <v>0</v>
      </c>
      <c r="AP66" s="44">
        <f t="shared" si="20"/>
        <v>0</v>
      </c>
      <c r="AQ66" s="44">
        <f t="shared" si="21"/>
        <v>0</v>
      </c>
      <c r="AR66" s="44">
        <f t="shared" si="22"/>
        <v>0</v>
      </c>
      <c r="AS66" s="44">
        <f t="shared" si="23"/>
        <v>0</v>
      </c>
      <c r="AT66" s="44"/>
      <c r="AU66" s="44">
        <f t="shared" si="24"/>
        <v>0</v>
      </c>
      <c r="AV66" s="44">
        <f t="shared" si="25"/>
        <v>0</v>
      </c>
      <c r="AW66" s="44">
        <f t="shared" si="26"/>
        <v>0</v>
      </c>
      <c r="AX66" s="44">
        <f t="shared" si="27"/>
        <v>0</v>
      </c>
      <c r="AY66" s="44">
        <f t="shared" si="28"/>
        <v>0</v>
      </c>
      <c r="AZ66" s="44">
        <f t="shared" si="29"/>
        <v>0</v>
      </c>
      <c r="BA66" s="44">
        <f t="shared" si="30"/>
        <v>0</v>
      </c>
      <c r="BB66" s="44">
        <f t="shared" si="31"/>
        <v>0</v>
      </c>
      <c r="BC66" s="44">
        <f t="shared" si="32"/>
        <v>0</v>
      </c>
      <c r="BD66" s="44">
        <f t="shared" si="33"/>
        <v>0</v>
      </c>
      <c r="BE66" s="44">
        <f t="shared" si="34"/>
        <v>0</v>
      </c>
      <c r="BF66" s="44">
        <f t="shared" si="35"/>
        <v>0</v>
      </c>
      <c r="BG66" s="44">
        <f t="shared" si="36"/>
        <v>0</v>
      </c>
      <c r="BH66" s="44">
        <f t="shared" si="37"/>
        <v>0</v>
      </c>
      <c r="BI66" s="44">
        <f t="shared" si="38"/>
        <v>0</v>
      </c>
      <c r="BJ66" s="44">
        <f t="shared" si="39"/>
        <v>0</v>
      </c>
      <c r="BK66" s="44">
        <f t="shared" si="40"/>
        <v>0</v>
      </c>
      <c r="BL66" s="44">
        <f t="shared" si="41"/>
        <v>0</v>
      </c>
      <c r="BM66" s="44">
        <f t="shared" si="42"/>
        <v>0</v>
      </c>
      <c r="BN66" s="48" t="str">
        <f t="shared" si="43"/>
        <v/>
      </c>
      <c r="BO66" s="44">
        <f>IF(COUNTBLANK(入力シート❷!E66:U66)=0,1,0)</f>
        <v>0</v>
      </c>
    </row>
    <row r="67" spans="1:67">
      <c r="A67" s="44">
        <v>65</v>
      </c>
      <c r="B67" s="44">
        <f>IF(AND(入力シート❷!$B67="ハイパーコース",入力シート❷!C67="A推薦(単願)"),1,0)</f>
        <v>0</v>
      </c>
      <c r="C67" s="44">
        <f>IF(AND(入力シート❷!$B67="アドバンストコース",入力シート❷!$C67="A推薦(単願)"),1,0)</f>
        <v>0</v>
      </c>
      <c r="D67" s="44">
        <f>IF(AND(入力シート❷!$B67="アグレッシブコース",入力シート❷!$C67="A推薦(単願)"),1,0)</f>
        <v>0</v>
      </c>
      <c r="E67" s="44">
        <f>IF(AND(入力シート❷!$B67="ハイパーコース",OR(入力シート❷!$C67="B推薦(併願)",入力シート❷!$C67="併願優遇")),1,0)</f>
        <v>0</v>
      </c>
      <c r="F67" s="44">
        <f>IF(AND(入力シート❷!$B67="アドバンストコース",OR(入力シート❷!$C67="B推薦(併願)",入力シート❷!$C67="併願優遇")),1,0)</f>
        <v>0</v>
      </c>
      <c r="G67" s="44">
        <f>IF(AND(入力シート❷!$B67="アグレッシブコース",OR(入力シート❷!$C67="B推薦(併願)",入力シート❷!$C67="併願優遇")),1,0)</f>
        <v>0</v>
      </c>
      <c r="H67" s="44">
        <f>IF(AND(入力シート❷!$B67="アグレッシブコース",入力シート❷!$C67="C推薦(第一志望)"),1,0)</f>
        <v>0</v>
      </c>
      <c r="I67" s="44">
        <f>IF(入力シート❷!V67=■■■!I$2,3,0)</f>
        <v>0</v>
      </c>
      <c r="J67" s="44">
        <f>IF(入力シート❷!W67=■■■!J$2,2,0)</f>
        <v>0</v>
      </c>
      <c r="K67" s="44">
        <f>IF(入力シート❷!X67=■■■!K$2,2,0)</f>
        <v>0</v>
      </c>
      <c r="L67" s="44">
        <f>IF(入力シート❷!Y67=■■■!L$2,2,0)</f>
        <v>0</v>
      </c>
      <c r="M67" s="44">
        <f>IF(入力シート❷!Z67=■■■!M$2,1,0)</f>
        <v>0</v>
      </c>
      <c r="N67" s="44">
        <f>IF(入力シート❷!AA67=■■■!N$2,1,0)</f>
        <v>0</v>
      </c>
      <c r="O67" s="44">
        <f>IF(入力シート❷!AB67=■■■!O$2,1,0)</f>
        <v>0</v>
      </c>
      <c r="P67" s="44">
        <f>IF(入力シート❷!AC67=■■■!P$2,1,0)</f>
        <v>0</v>
      </c>
      <c r="Q67" s="44">
        <f>IF(入力シート❷!AD67=■■■!Q$2,1,0)</f>
        <v>0</v>
      </c>
      <c r="R67" s="44">
        <f>IF(入力シート❷!AE67=■■■!R$2,1,0)</f>
        <v>0</v>
      </c>
      <c r="S67" s="44">
        <f>IF(入力シート❷!AF67=■■■!S$2,1,0)</f>
        <v>0</v>
      </c>
      <c r="T67" s="44">
        <f t="shared" si="3"/>
        <v>0</v>
      </c>
      <c r="U67" s="44">
        <f t="shared" si="4"/>
        <v>0</v>
      </c>
      <c r="V67" s="44">
        <f t="shared" si="5"/>
        <v>0</v>
      </c>
      <c r="W67" s="44">
        <f t="shared" si="6"/>
        <v>0</v>
      </c>
      <c r="X67" s="44">
        <f t="shared" si="7"/>
        <v>0</v>
      </c>
      <c r="Y67" s="44">
        <f t="shared" si="8"/>
        <v>0</v>
      </c>
      <c r="Z67" s="44">
        <f>SUM(入力シート❷!J67:M67,入力シート❷!R67)</f>
        <v>0</v>
      </c>
      <c r="AA67" s="44">
        <f>MIN(入力シート❷!J67:R67)</f>
        <v>0</v>
      </c>
      <c r="AB67" s="44">
        <f t="shared" si="9"/>
        <v>0</v>
      </c>
      <c r="AC67" s="44">
        <f t="shared" si="10"/>
        <v>0</v>
      </c>
      <c r="AD67" s="44">
        <f t="shared" si="11"/>
        <v>0</v>
      </c>
      <c r="AE67" s="44">
        <f t="shared" si="12"/>
        <v>0</v>
      </c>
      <c r="AF67" s="44">
        <f t="shared" si="13"/>
        <v>0</v>
      </c>
      <c r="AG67" s="44">
        <f t="shared" si="14"/>
        <v>0</v>
      </c>
      <c r="AH67" s="44">
        <f t="shared" si="15"/>
        <v>0</v>
      </c>
      <c r="AI67" s="44">
        <f t="shared" si="16"/>
        <v>0</v>
      </c>
      <c r="AJ67" s="44">
        <f>入力シート❷!S67</f>
        <v>0</v>
      </c>
      <c r="AK67" s="44">
        <f>入力シート❷!T67</f>
        <v>0</v>
      </c>
      <c r="AL67" s="44">
        <f>入力シート❷!U67</f>
        <v>0</v>
      </c>
      <c r="AM67" s="44">
        <f t="shared" si="17"/>
        <v>1</v>
      </c>
      <c r="AN67" s="44">
        <f t="shared" si="18"/>
        <v>0</v>
      </c>
      <c r="AO67" s="44">
        <f t="shared" si="19"/>
        <v>0</v>
      </c>
      <c r="AP67" s="44">
        <f t="shared" si="20"/>
        <v>0</v>
      </c>
      <c r="AQ67" s="44">
        <f t="shared" si="21"/>
        <v>0</v>
      </c>
      <c r="AR67" s="44">
        <f t="shared" si="22"/>
        <v>0</v>
      </c>
      <c r="AS67" s="44">
        <f t="shared" si="23"/>
        <v>0</v>
      </c>
      <c r="AT67" s="44"/>
      <c r="AU67" s="44">
        <f t="shared" si="24"/>
        <v>0</v>
      </c>
      <c r="AV67" s="44">
        <f t="shared" si="25"/>
        <v>0</v>
      </c>
      <c r="AW67" s="44">
        <f t="shared" si="26"/>
        <v>0</v>
      </c>
      <c r="AX67" s="44">
        <f t="shared" si="27"/>
        <v>0</v>
      </c>
      <c r="AY67" s="44">
        <f t="shared" si="28"/>
        <v>0</v>
      </c>
      <c r="AZ67" s="44">
        <f t="shared" si="29"/>
        <v>0</v>
      </c>
      <c r="BA67" s="44">
        <f t="shared" si="30"/>
        <v>0</v>
      </c>
      <c r="BB67" s="44">
        <f t="shared" si="31"/>
        <v>0</v>
      </c>
      <c r="BC67" s="44">
        <f t="shared" si="32"/>
        <v>0</v>
      </c>
      <c r="BD67" s="44">
        <f t="shared" si="33"/>
        <v>0</v>
      </c>
      <c r="BE67" s="44">
        <f t="shared" si="34"/>
        <v>0</v>
      </c>
      <c r="BF67" s="44">
        <f t="shared" si="35"/>
        <v>0</v>
      </c>
      <c r="BG67" s="44">
        <f t="shared" si="36"/>
        <v>0</v>
      </c>
      <c r="BH67" s="44">
        <f t="shared" si="37"/>
        <v>0</v>
      </c>
      <c r="BI67" s="44">
        <f t="shared" si="38"/>
        <v>0</v>
      </c>
      <c r="BJ67" s="44">
        <f t="shared" si="39"/>
        <v>0</v>
      </c>
      <c r="BK67" s="44">
        <f t="shared" si="40"/>
        <v>0</v>
      </c>
      <c r="BL67" s="44">
        <f t="shared" si="41"/>
        <v>0</v>
      </c>
      <c r="BM67" s="44">
        <f t="shared" si="42"/>
        <v>0</v>
      </c>
      <c r="BN67" s="48" t="str">
        <f t="shared" si="43"/>
        <v/>
      </c>
      <c r="BO67" s="44">
        <f>IF(COUNTBLANK(入力シート❷!E67:U67)=0,1,0)</f>
        <v>0</v>
      </c>
    </row>
    <row r="68" spans="1:67">
      <c r="A68" s="44">
        <v>66</v>
      </c>
      <c r="B68" s="44">
        <f>IF(AND(入力シート❷!$B68="ハイパーコース",入力シート❷!C68="A推薦(単願)"),1,0)</f>
        <v>0</v>
      </c>
      <c r="C68" s="44">
        <f>IF(AND(入力シート❷!$B68="アドバンストコース",入力シート❷!$C68="A推薦(単願)"),1,0)</f>
        <v>0</v>
      </c>
      <c r="D68" s="44">
        <f>IF(AND(入力シート❷!$B68="アグレッシブコース",入力シート❷!$C68="A推薦(単願)"),1,0)</f>
        <v>0</v>
      </c>
      <c r="E68" s="44">
        <f>IF(AND(入力シート❷!$B68="ハイパーコース",OR(入力シート❷!$C68="B推薦(併願)",入力シート❷!$C68="併願優遇")),1,0)</f>
        <v>0</v>
      </c>
      <c r="F68" s="44">
        <f>IF(AND(入力シート❷!$B68="アドバンストコース",OR(入力シート❷!$C68="B推薦(併願)",入力シート❷!$C68="併願優遇")),1,0)</f>
        <v>0</v>
      </c>
      <c r="G68" s="44">
        <f>IF(AND(入力シート❷!$B68="アグレッシブコース",OR(入力シート❷!$C68="B推薦(併願)",入力シート❷!$C68="併願優遇")),1,0)</f>
        <v>0</v>
      </c>
      <c r="H68" s="44">
        <f>IF(AND(入力シート❷!$B68="アグレッシブコース",入力シート❷!$C68="C推薦(第一志望)"),1,0)</f>
        <v>0</v>
      </c>
      <c r="I68" s="44">
        <f>IF(入力シート❷!V68=■■■!I$2,3,0)</f>
        <v>0</v>
      </c>
      <c r="J68" s="44">
        <f>IF(入力シート❷!W68=■■■!J$2,2,0)</f>
        <v>0</v>
      </c>
      <c r="K68" s="44">
        <f>IF(入力シート❷!X68=■■■!K$2,2,0)</f>
        <v>0</v>
      </c>
      <c r="L68" s="44">
        <f>IF(入力シート❷!Y68=■■■!L$2,2,0)</f>
        <v>0</v>
      </c>
      <c r="M68" s="44">
        <f>IF(入力シート❷!Z68=■■■!M$2,1,0)</f>
        <v>0</v>
      </c>
      <c r="N68" s="44">
        <f>IF(入力シート❷!AA68=■■■!N$2,1,0)</f>
        <v>0</v>
      </c>
      <c r="O68" s="44">
        <f>IF(入力シート❷!AB68=■■■!O$2,1,0)</f>
        <v>0</v>
      </c>
      <c r="P68" s="44">
        <f>IF(入力シート❷!AC68=■■■!P$2,1,0)</f>
        <v>0</v>
      </c>
      <c r="Q68" s="44">
        <f>IF(入力シート❷!AD68=■■■!Q$2,1,0)</f>
        <v>0</v>
      </c>
      <c r="R68" s="44">
        <f>IF(入力シート❷!AE68=■■■!R$2,1,0)</f>
        <v>0</v>
      </c>
      <c r="S68" s="44">
        <f>IF(入力シート❷!AF68=■■■!S$2,1,0)</f>
        <v>0</v>
      </c>
      <c r="T68" s="44">
        <f t="shared" ref="T68:T102" si="44">MAX(I68,J68,M68)</f>
        <v>0</v>
      </c>
      <c r="U68" s="44">
        <f t="shared" ref="U68:U102" si="45">MAX(K68,N68)</f>
        <v>0</v>
      </c>
      <c r="V68" s="44">
        <f t="shared" ref="V68:V102" si="46">MAX(L68,O68)</f>
        <v>0</v>
      </c>
      <c r="W68" s="44">
        <f t="shared" ref="W68:W102" si="47">MAX(I68:K68)</f>
        <v>0</v>
      </c>
      <c r="X68" s="44">
        <f t="shared" ref="X68:X102" si="48">MAX(P68:V68)+LARGE(P68:V68,2)</f>
        <v>0</v>
      </c>
      <c r="Y68" s="44">
        <f t="shared" ref="Y68:Y102" si="49">MAX(P68:V68)</f>
        <v>0</v>
      </c>
      <c r="Z68" s="44">
        <f>SUM(入力シート❷!J68:M68,入力シート❷!R68)</f>
        <v>0</v>
      </c>
      <c r="AA68" s="44">
        <f>MIN(入力シート❷!J68:R68)</f>
        <v>0</v>
      </c>
      <c r="AB68" s="44">
        <f t="shared" ref="AB68:AB102" si="50">IF(AA68&gt;1,1,0)</f>
        <v>0</v>
      </c>
      <c r="AC68" s="44">
        <f t="shared" ref="AC68:AC102" si="51">Z68+W68</f>
        <v>0</v>
      </c>
      <c r="AD68" s="44">
        <f t="shared" ref="AD68:AD102" si="52">Z68+X68</f>
        <v>0</v>
      </c>
      <c r="AE68" s="44">
        <f t="shared" ref="AE68:AE102" si="53">Z68+X68</f>
        <v>0</v>
      </c>
      <c r="AF68" s="44">
        <f t="shared" ref="AF68:AF102" si="54">Z68+W68</f>
        <v>0</v>
      </c>
      <c r="AG68" s="44">
        <f t="shared" ref="AG68:AG102" si="55">Z68+Y68</f>
        <v>0</v>
      </c>
      <c r="AH68" s="44">
        <f t="shared" ref="AH68:AH102" si="56">Z68+Y68</f>
        <v>0</v>
      </c>
      <c r="AI68" s="44">
        <f t="shared" ref="AI68:AI102" si="57">Z68+X68</f>
        <v>0</v>
      </c>
      <c r="AJ68" s="44">
        <f>入力シート❷!S68</f>
        <v>0</v>
      </c>
      <c r="AK68" s="44">
        <f>入力シート❷!T68</f>
        <v>0</v>
      </c>
      <c r="AL68" s="44">
        <f>入力シート❷!U68</f>
        <v>0</v>
      </c>
      <c r="AM68" s="44">
        <f t="shared" ref="AM68:AM102" si="58">IF(MAX(AJ68:AL68)&gt;15,0,1)</f>
        <v>1</v>
      </c>
      <c r="AN68" s="44">
        <f t="shared" ref="AN68:AN102" si="59">IF($AC68&gt;=20,1,0)</f>
        <v>0</v>
      </c>
      <c r="AO68" s="44">
        <f t="shared" ref="AO68:AO102" si="60">IF($AD68&gt;=18,1,0)</f>
        <v>0</v>
      </c>
      <c r="AP68" s="44">
        <f t="shared" ref="AP68:AP102" si="61">IF($AE68&gt;=16,1,0)</f>
        <v>0</v>
      </c>
      <c r="AQ68" s="44">
        <f t="shared" ref="AQ68:AQ102" si="62">IF($AF68&gt;=21,1,0)</f>
        <v>0</v>
      </c>
      <c r="AR68" s="44">
        <f t="shared" ref="AR68:AR102" si="63">IF($AG68&gt;=19,1,0)</f>
        <v>0</v>
      </c>
      <c r="AS68" s="44">
        <f t="shared" ref="AS68:AS102" si="64">IF($AH68&gt;=17,1,0)</f>
        <v>0</v>
      </c>
      <c r="AT68" s="44"/>
      <c r="AU68" s="44">
        <f t="shared" ref="AU68:AU102" si="65">B68*$AB68*$AM68*AN68</f>
        <v>0</v>
      </c>
      <c r="AV68" s="44">
        <f t="shared" ref="AV68:AV102" si="66">C68*$AB68*$AM68*AO68</f>
        <v>0</v>
      </c>
      <c r="AW68" s="44">
        <f t="shared" ref="AW68:AW102" si="67">D68*$AB68*$AM68*AP68</f>
        <v>0</v>
      </c>
      <c r="AX68" s="44">
        <f t="shared" ref="AX68:AX102" si="68">E68*$AB68*$AM68*AQ68</f>
        <v>0</v>
      </c>
      <c r="AY68" s="44">
        <f t="shared" ref="AY68:AY102" si="69">F68*$AB68*$AM68*AR68</f>
        <v>0</v>
      </c>
      <c r="AZ68" s="44">
        <f t="shared" ref="AZ68:AZ102" si="70">G68*$AB68*$AM68*AS68</f>
        <v>0</v>
      </c>
      <c r="BA68" s="44">
        <f t="shared" ref="BA68:BA102" si="71">SUM(AU68:AZ68)*BO68</f>
        <v>0</v>
      </c>
      <c r="BB68" s="44">
        <f t="shared" ref="BB68:BB102" si="72">IF($AC68&gt;=24,1,0)</f>
        <v>0</v>
      </c>
      <c r="BC68" s="44">
        <f t="shared" ref="BC68:BC102" si="73">IF(AND($AC68&gt;=22,$AC68&lt;24),2,0)</f>
        <v>0</v>
      </c>
      <c r="BD68" s="44">
        <f t="shared" ref="BD68:BD102" si="74">IF(AND($AC68&gt;=20,$AC68&lt;22),3,0)</f>
        <v>0</v>
      </c>
      <c r="BE68" s="44">
        <f t="shared" ref="BE68:BE102" si="75">IF($AF68&gt;=25,1,0)</f>
        <v>0</v>
      </c>
      <c r="BF68" s="44">
        <f t="shared" ref="BF68:BF102" si="76">IF(AND($AF68&gt;=23,$AF68&lt;25),2,0)</f>
        <v>0</v>
      </c>
      <c r="BG68" s="44">
        <f t="shared" ref="BG68:BG102" si="77">IF(AND($AF68&gt;=21,$AF68&lt;23),3,0)</f>
        <v>0</v>
      </c>
      <c r="BH68" s="44">
        <f t="shared" ref="BH68:BH102" si="78">$B68*BB68*$AM68</f>
        <v>0</v>
      </c>
      <c r="BI68" s="44">
        <f t="shared" ref="BI68:BI102" si="79">$B68*BC68*$AM68</f>
        <v>0</v>
      </c>
      <c r="BJ68" s="44">
        <f t="shared" ref="BJ68:BJ102" si="80">$B68*BD68*$AM68</f>
        <v>0</v>
      </c>
      <c r="BK68" s="44">
        <f t="shared" ref="BK68:BK102" si="81">$E68*BE68*$AM68</f>
        <v>0</v>
      </c>
      <c r="BL68" s="44">
        <f t="shared" ref="BL68:BL102" si="82">$E68*BF68*$AM68</f>
        <v>0</v>
      </c>
      <c r="BM68" s="44">
        <f t="shared" ref="BM68:BM102" si="83">$E68*BG68*$AM68</f>
        <v>0</v>
      </c>
      <c r="BN68" s="48" t="str">
        <f t="shared" ref="BN68:BN102" si="84">IF(MAX(BH68:BM68)=1,"Ⅰ",IF(MAX(BH68:BM68)=2,"Ⅱ",IF(MAX(BH68:BM68)=3,"Ⅲ","")))</f>
        <v/>
      </c>
      <c r="BO68" s="44">
        <f>IF(COUNTBLANK(入力シート❷!E68:U68)=0,1,0)</f>
        <v>0</v>
      </c>
    </row>
    <row r="69" spans="1:67">
      <c r="A69" s="44">
        <v>67</v>
      </c>
      <c r="B69" s="44">
        <f>IF(AND(入力シート❷!$B69="ハイパーコース",入力シート❷!C69="A推薦(単願)"),1,0)</f>
        <v>0</v>
      </c>
      <c r="C69" s="44">
        <f>IF(AND(入力シート❷!$B69="アドバンストコース",入力シート❷!$C69="A推薦(単願)"),1,0)</f>
        <v>0</v>
      </c>
      <c r="D69" s="44">
        <f>IF(AND(入力シート❷!$B69="アグレッシブコース",入力シート❷!$C69="A推薦(単願)"),1,0)</f>
        <v>0</v>
      </c>
      <c r="E69" s="44">
        <f>IF(AND(入力シート❷!$B69="ハイパーコース",OR(入力シート❷!$C69="B推薦(併願)",入力シート❷!$C69="併願優遇")),1,0)</f>
        <v>0</v>
      </c>
      <c r="F69" s="44">
        <f>IF(AND(入力シート❷!$B69="アドバンストコース",OR(入力シート❷!$C69="B推薦(併願)",入力シート❷!$C69="併願優遇")),1,0)</f>
        <v>0</v>
      </c>
      <c r="G69" s="44">
        <f>IF(AND(入力シート❷!$B69="アグレッシブコース",OR(入力シート❷!$C69="B推薦(併願)",入力シート❷!$C69="併願優遇")),1,0)</f>
        <v>0</v>
      </c>
      <c r="H69" s="44">
        <f>IF(AND(入力シート❷!$B69="アグレッシブコース",入力シート❷!$C69="C推薦(第一志望)"),1,0)</f>
        <v>0</v>
      </c>
      <c r="I69" s="44">
        <f>IF(入力シート❷!V69=■■■!I$2,3,0)</f>
        <v>0</v>
      </c>
      <c r="J69" s="44">
        <f>IF(入力シート❷!W69=■■■!J$2,2,0)</f>
        <v>0</v>
      </c>
      <c r="K69" s="44">
        <f>IF(入力シート❷!X69=■■■!K$2,2,0)</f>
        <v>0</v>
      </c>
      <c r="L69" s="44">
        <f>IF(入力シート❷!Y69=■■■!L$2,2,0)</f>
        <v>0</v>
      </c>
      <c r="M69" s="44">
        <f>IF(入力シート❷!Z69=■■■!M$2,1,0)</f>
        <v>0</v>
      </c>
      <c r="N69" s="44">
        <f>IF(入力シート❷!AA69=■■■!N$2,1,0)</f>
        <v>0</v>
      </c>
      <c r="O69" s="44">
        <f>IF(入力シート❷!AB69=■■■!O$2,1,0)</f>
        <v>0</v>
      </c>
      <c r="P69" s="44">
        <f>IF(入力シート❷!AC69=■■■!P$2,1,0)</f>
        <v>0</v>
      </c>
      <c r="Q69" s="44">
        <f>IF(入力シート❷!AD69=■■■!Q$2,1,0)</f>
        <v>0</v>
      </c>
      <c r="R69" s="44">
        <f>IF(入力シート❷!AE69=■■■!R$2,1,0)</f>
        <v>0</v>
      </c>
      <c r="S69" s="44">
        <f>IF(入力シート❷!AF69=■■■!S$2,1,0)</f>
        <v>0</v>
      </c>
      <c r="T69" s="44">
        <f t="shared" si="44"/>
        <v>0</v>
      </c>
      <c r="U69" s="44">
        <f t="shared" si="45"/>
        <v>0</v>
      </c>
      <c r="V69" s="44">
        <f t="shared" si="46"/>
        <v>0</v>
      </c>
      <c r="W69" s="44">
        <f t="shared" si="47"/>
        <v>0</v>
      </c>
      <c r="X69" s="44">
        <f t="shared" si="48"/>
        <v>0</v>
      </c>
      <c r="Y69" s="44">
        <f t="shared" si="49"/>
        <v>0</v>
      </c>
      <c r="Z69" s="44">
        <f>SUM(入力シート❷!J69:M69,入力シート❷!R69)</f>
        <v>0</v>
      </c>
      <c r="AA69" s="44">
        <f>MIN(入力シート❷!J69:R69)</f>
        <v>0</v>
      </c>
      <c r="AB69" s="44">
        <f t="shared" si="50"/>
        <v>0</v>
      </c>
      <c r="AC69" s="44">
        <f t="shared" si="51"/>
        <v>0</v>
      </c>
      <c r="AD69" s="44">
        <f t="shared" si="52"/>
        <v>0</v>
      </c>
      <c r="AE69" s="44">
        <f t="shared" si="53"/>
        <v>0</v>
      </c>
      <c r="AF69" s="44">
        <f t="shared" si="54"/>
        <v>0</v>
      </c>
      <c r="AG69" s="44">
        <f t="shared" si="55"/>
        <v>0</v>
      </c>
      <c r="AH69" s="44">
        <f t="shared" si="56"/>
        <v>0</v>
      </c>
      <c r="AI69" s="44">
        <f t="shared" si="57"/>
        <v>0</v>
      </c>
      <c r="AJ69" s="44">
        <f>入力シート❷!S69</f>
        <v>0</v>
      </c>
      <c r="AK69" s="44">
        <f>入力シート❷!T69</f>
        <v>0</v>
      </c>
      <c r="AL69" s="44">
        <f>入力シート❷!U69</f>
        <v>0</v>
      </c>
      <c r="AM69" s="44">
        <f t="shared" si="58"/>
        <v>1</v>
      </c>
      <c r="AN69" s="44">
        <f t="shared" si="59"/>
        <v>0</v>
      </c>
      <c r="AO69" s="44">
        <f t="shared" si="60"/>
        <v>0</v>
      </c>
      <c r="AP69" s="44">
        <f t="shared" si="61"/>
        <v>0</v>
      </c>
      <c r="AQ69" s="44">
        <f t="shared" si="62"/>
        <v>0</v>
      </c>
      <c r="AR69" s="44">
        <f t="shared" si="63"/>
        <v>0</v>
      </c>
      <c r="AS69" s="44">
        <f t="shared" si="64"/>
        <v>0</v>
      </c>
      <c r="AT69" s="44"/>
      <c r="AU69" s="44">
        <f t="shared" si="65"/>
        <v>0</v>
      </c>
      <c r="AV69" s="44">
        <f t="shared" si="66"/>
        <v>0</v>
      </c>
      <c r="AW69" s="44">
        <f t="shared" si="67"/>
        <v>0</v>
      </c>
      <c r="AX69" s="44">
        <f t="shared" si="68"/>
        <v>0</v>
      </c>
      <c r="AY69" s="44">
        <f t="shared" si="69"/>
        <v>0</v>
      </c>
      <c r="AZ69" s="44">
        <f t="shared" si="70"/>
        <v>0</v>
      </c>
      <c r="BA69" s="44">
        <f t="shared" si="71"/>
        <v>0</v>
      </c>
      <c r="BB69" s="44">
        <f t="shared" si="72"/>
        <v>0</v>
      </c>
      <c r="BC69" s="44">
        <f t="shared" si="73"/>
        <v>0</v>
      </c>
      <c r="BD69" s="44">
        <f t="shared" si="74"/>
        <v>0</v>
      </c>
      <c r="BE69" s="44">
        <f t="shared" si="75"/>
        <v>0</v>
      </c>
      <c r="BF69" s="44">
        <f t="shared" si="76"/>
        <v>0</v>
      </c>
      <c r="BG69" s="44">
        <f t="shared" si="77"/>
        <v>0</v>
      </c>
      <c r="BH69" s="44">
        <f t="shared" si="78"/>
        <v>0</v>
      </c>
      <c r="BI69" s="44">
        <f t="shared" si="79"/>
        <v>0</v>
      </c>
      <c r="BJ69" s="44">
        <f t="shared" si="80"/>
        <v>0</v>
      </c>
      <c r="BK69" s="44">
        <f t="shared" si="81"/>
        <v>0</v>
      </c>
      <c r="BL69" s="44">
        <f t="shared" si="82"/>
        <v>0</v>
      </c>
      <c r="BM69" s="44">
        <f t="shared" si="83"/>
        <v>0</v>
      </c>
      <c r="BN69" s="48" t="str">
        <f t="shared" si="84"/>
        <v/>
      </c>
      <c r="BO69" s="44">
        <f>IF(COUNTBLANK(入力シート❷!E69:U69)=0,1,0)</f>
        <v>0</v>
      </c>
    </row>
    <row r="70" spans="1:67">
      <c r="A70" s="44">
        <v>68</v>
      </c>
      <c r="B70" s="44">
        <f>IF(AND(入力シート❷!$B70="ハイパーコース",入力シート❷!C70="A推薦(単願)"),1,0)</f>
        <v>0</v>
      </c>
      <c r="C70" s="44">
        <f>IF(AND(入力シート❷!$B70="アドバンストコース",入力シート❷!$C70="A推薦(単願)"),1,0)</f>
        <v>0</v>
      </c>
      <c r="D70" s="44">
        <f>IF(AND(入力シート❷!$B70="アグレッシブコース",入力シート❷!$C70="A推薦(単願)"),1,0)</f>
        <v>0</v>
      </c>
      <c r="E70" s="44">
        <f>IF(AND(入力シート❷!$B70="ハイパーコース",OR(入力シート❷!$C70="B推薦(併願)",入力シート❷!$C70="併願優遇")),1,0)</f>
        <v>0</v>
      </c>
      <c r="F70" s="44">
        <f>IF(AND(入力シート❷!$B70="アドバンストコース",OR(入力シート❷!$C70="B推薦(併願)",入力シート❷!$C70="併願優遇")),1,0)</f>
        <v>0</v>
      </c>
      <c r="G70" s="44">
        <f>IF(AND(入力シート❷!$B70="アグレッシブコース",OR(入力シート❷!$C70="B推薦(併願)",入力シート❷!$C70="併願優遇")),1,0)</f>
        <v>0</v>
      </c>
      <c r="H70" s="44">
        <f>IF(AND(入力シート❷!$B70="アグレッシブコース",入力シート❷!$C70="C推薦(第一志望)"),1,0)</f>
        <v>0</v>
      </c>
      <c r="I70" s="44">
        <f>IF(入力シート❷!V70=■■■!I$2,3,0)</f>
        <v>0</v>
      </c>
      <c r="J70" s="44">
        <f>IF(入力シート❷!W70=■■■!J$2,2,0)</f>
        <v>0</v>
      </c>
      <c r="K70" s="44">
        <f>IF(入力シート❷!X70=■■■!K$2,2,0)</f>
        <v>0</v>
      </c>
      <c r="L70" s="44">
        <f>IF(入力シート❷!Y70=■■■!L$2,2,0)</f>
        <v>0</v>
      </c>
      <c r="M70" s="44">
        <f>IF(入力シート❷!Z70=■■■!M$2,1,0)</f>
        <v>0</v>
      </c>
      <c r="N70" s="44">
        <f>IF(入力シート❷!AA70=■■■!N$2,1,0)</f>
        <v>0</v>
      </c>
      <c r="O70" s="44">
        <f>IF(入力シート❷!AB70=■■■!O$2,1,0)</f>
        <v>0</v>
      </c>
      <c r="P70" s="44">
        <f>IF(入力シート❷!AC70=■■■!P$2,1,0)</f>
        <v>0</v>
      </c>
      <c r="Q70" s="44">
        <f>IF(入力シート❷!AD70=■■■!Q$2,1,0)</f>
        <v>0</v>
      </c>
      <c r="R70" s="44">
        <f>IF(入力シート❷!AE70=■■■!R$2,1,0)</f>
        <v>0</v>
      </c>
      <c r="S70" s="44">
        <f>IF(入力シート❷!AF70=■■■!S$2,1,0)</f>
        <v>0</v>
      </c>
      <c r="T70" s="44">
        <f t="shared" si="44"/>
        <v>0</v>
      </c>
      <c r="U70" s="44">
        <f t="shared" si="45"/>
        <v>0</v>
      </c>
      <c r="V70" s="44">
        <f t="shared" si="46"/>
        <v>0</v>
      </c>
      <c r="W70" s="44">
        <f t="shared" si="47"/>
        <v>0</v>
      </c>
      <c r="X70" s="44">
        <f t="shared" si="48"/>
        <v>0</v>
      </c>
      <c r="Y70" s="44">
        <f t="shared" si="49"/>
        <v>0</v>
      </c>
      <c r="Z70" s="44">
        <f>SUM(入力シート❷!J70:M70,入力シート❷!R70)</f>
        <v>0</v>
      </c>
      <c r="AA70" s="44">
        <f>MIN(入力シート❷!J70:R70)</f>
        <v>0</v>
      </c>
      <c r="AB70" s="44">
        <f t="shared" si="50"/>
        <v>0</v>
      </c>
      <c r="AC70" s="44">
        <f t="shared" si="51"/>
        <v>0</v>
      </c>
      <c r="AD70" s="44">
        <f t="shared" si="52"/>
        <v>0</v>
      </c>
      <c r="AE70" s="44">
        <f t="shared" si="53"/>
        <v>0</v>
      </c>
      <c r="AF70" s="44">
        <f t="shared" si="54"/>
        <v>0</v>
      </c>
      <c r="AG70" s="44">
        <f t="shared" si="55"/>
        <v>0</v>
      </c>
      <c r="AH70" s="44">
        <f t="shared" si="56"/>
        <v>0</v>
      </c>
      <c r="AI70" s="44">
        <f t="shared" si="57"/>
        <v>0</v>
      </c>
      <c r="AJ70" s="44">
        <f>入力シート❷!S70</f>
        <v>0</v>
      </c>
      <c r="AK70" s="44">
        <f>入力シート❷!T70</f>
        <v>0</v>
      </c>
      <c r="AL70" s="44">
        <f>入力シート❷!U70</f>
        <v>0</v>
      </c>
      <c r="AM70" s="44">
        <f t="shared" si="58"/>
        <v>1</v>
      </c>
      <c r="AN70" s="44">
        <f t="shared" si="59"/>
        <v>0</v>
      </c>
      <c r="AO70" s="44">
        <f t="shared" si="60"/>
        <v>0</v>
      </c>
      <c r="AP70" s="44">
        <f t="shared" si="61"/>
        <v>0</v>
      </c>
      <c r="AQ70" s="44">
        <f t="shared" si="62"/>
        <v>0</v>
      </c>
      <c r="AR70" s="44">
        <f t="shared" si="63"/>
        <v>0</v>
      </c>
      <c r="AS70" s="44">
        <f t="shared" si="64"/>
        <v>0</v>
      </c>
      <c r="AT70" s="44"/>
      <c r="AU70" s="44">
        <f t="shared" si="65"/>
        <v>0</v>
      </c>
      <c r="AV70" s="44">
        <f t="shared" si="66"/>
        <v>0</v>
      </c>
      <c r="AW70" s="44">
        <f t="shared" si="67"/>
        <v>0</v>
      </c>
      <c r="AX70" s="44">
        <f t="shared" si="68"/>
        <v>0</v>
      </c>
      <c r="AY70" s="44">
        <f t="shared" si="69"/>
        <v>0</v>
      </c>
      <c r="AZ70" s="44">
        <f t="shared" si="70"/>
        <v>0</v>
      </c>
      <c r="BA70" s="44">
        <f t="shared" si="71"/>
        <v>0</v>
      </c>
      <c r="BB70" s="44">
        <f t="shared" si="72"/>
        <v>0</v>
      </c>
      <c r="BC70" s="44">
        <f t="shared" si="73"/>
        <v>0</v>
      </c>
      <c r="BD70" s="44">
        <f t="shared" si="74"/>
        <v>0</v>
      </c>
      <c r="BE70" s="44">
        <f t="shared" si="75"/>
        <v>0</v>
      </c>
      <c r="BF70" s="44">
        <f t="shared" si="76"/>
        <v>0</v>
      </c>
      <c r="BG70" s="44">
        <f t="shared" si="77"/>
        <v>0</v>
      </c>
      <c r="BH70" s="44">
        <f t="shared" si="78"/>
        <v>0</v>
      </c>
      <c r="BI70" s="44">
        <f t="shared" si="79"/>
        <v>0</v>
      </c>
      <c r="BJ70" s="44">
        <f t="shared" si="80"/>
        <v>0</v>
      </c>
      <c r="BK70" s="44">
        <f t="shared" si="81"/>
        <v>0</v>
      </c>
      <c r="BL70" s="44">
        <f t="shared" si="82"/>
        <v>0</v>
      </c>
      <c r="BM70" s="44">
        <f t="shared" si="83"/>
        <v>0</v>
      </c>
      <c r="BN70" s="48" t="str">
        <f t="shared" si="84"/>
        <v/>
      </c>
      <c r="BO70" s="44">
        <f>IF(COUNTBLANK(入力シート❷!E70:U70)=0,1,0)</f>
        <v>0</v>
      </c>
    </row>
    <row r="71" spans="1:67">
      <c r="A71" s="44">
        <v>69</v>
      </c>
      <c r="B71" s="44">
        <f>IF(AND(入力シート❷!$B71="ハイパーコース",入力シート❷!C71="A推薦(単願)"),1,0)</f>
        <v>0</v>
      </c>
      <c r="C71" s="44">
        <f>IF(AND(入力シート❷!$B71="アドバンストコース",入力シート❷!$C71="A推薦(単願)"),1,0)</f>
        <v>0</v>
      </c>
      <c r="D71" s="44">
        <f>IF(AND(入力シート❷!$B71="アグレッシブコース",入力シート❷!$C71="A推薦(単願)"),1,0)</f>
        <v>0</v>
      </c>
      <c r="E71" s="44">
        <f>IF(AND(入力シート❷!$B71="ハイパーコース",OR(入力シート❷!$C71="B推薦(併願)",入力シート❷!$C71="併願優遇")),1,0)</f>
        <v>0</v>
      </c>
      <c r="F71" s="44">
        <f>IF(AND(入力シート❷!$B71="アドバンストコース",OR(入力シート❷!$C71="B推薦(併願)",入力シート❷!$C71="併願優遇")),1,0)</f>
        <v>0</v>
      </c>
      <c r="G71" s="44">
        <f>IF(AND(入力シート❷!$B71="アグレッシブコース",OR(入力シート❷!$C71="B推薦(併願)",入力シート❷!$C71="併願優遇")),1,0)</f>
        <v>0</v>
      </c>
      <c r="H71" s="44">
        <f>IF(AND(入力シート❷!$B71="アグレッシブコース",入力シート❷!$C71="C推薦(第一志望)"),1,0)</f>
        <v>0</v>
      </c>
      <c r="I71" s="44">
        <f>IF(入力シート❷!V71=■■■!I$2,3,0)</f>
        <v>0</v>
      </c>
      <c r="J71" s="44">
        <f>IF(入力シート❷!W71=■■■!J$2,2,0)</f>
        <v>0</v>
      </c>
      <c r="K71" s="44">
        <f>IF(入力シート❷!X71=■■■!K$2,2,0)</f>
        <v>0</v>
      </c>
      <c r="L71" s="44">
        <f>IF(入力シート❷!Y71=■■■!L$2,2,0)</f>
        <v>0</v>
      </c>
      <c r="M71" s="44">
        <f>IF(入力シート❷!Z71=■■■!M$2,1,0)</f>
        <v>0</v>
      </c>
      <c r="N71" s="44">
        <f>IF(入力シート❷!AA71=■■■!N$2,1,0)</f>
        <v>0</v>
      </c>
      <c r="O71" s="44">
        <f>IF(入力シート❷!AB71=■■■!O$2,1,0)</f>
        <v>0</v>
      </c>
      <c r="P71" s="44">
        <f>IF(入力シート❷!AC71=■■■!P$2,1,0)</f>
        <v>0</v>
      </c>
      <c r="Q71" s="44">
        <f>IF(入力シート❷!AD71=■■■!Q$2,1,0)</f>
        <v>0</v>
      </c>
      <c r="R71" s="44">
        <f>IF(入力シート❷!AE71=■■■!R$2,1,0)</f>
        <v>0</v>
      </c>
      <c r="S71" s="44">
        <f>IF(入力シート❷!AF71=■■■!S$2,1,0)</f>
        <v>0</v>
      </c>
      <c r="T71" s="44">
        <f t="shared" si="44"/>
        <v>0</v>
      </c>
      <c r="U71" s="44">
        <f t="shared" si="45"/>
        <v>0</v>
      </c>
      <c r="V71" s="44">
        <f t="shared" si="46"/>
        <v>0</v>
      </c>
      <c r="W71" s="44">
        <f t="shared" si="47"/>
        <v>0</v>
      </c>
      <c r="X71" s="44">
        <f t="shared" si="48"/>
        <v>0</v>
      </c>
      <c r="Y71" s="44">
        <f t="shared" si="49"/>
        <v>0</v>
      </c>
      <c r="Z71" s="44">
        <f>SUM(入力シート❷!J71:M71,入力シート❷!R71)</f>
        <v>0</v>
      </c>
      <c r="AA71" s="44">
        <f>MIN(入力シート❷!J71:R71)</f>
        <v>0</v>
      </c>
      <c r="AB71" s="44">
        <f t="shared" si="50"/>
        <v>0</v>
      </c>
      <c r="AC71" s="44">
        <f t="shared" si="51"/>
        <v>0</v>
      </c>
      <c r="AD71" s="44">
        <f t="shared" si="52"/>
        <v>0</v>
      </c>
      <c r="AE71" s="44">
        <f t="shared" si="53"/>
        <v>0</v>
      </c>
      <c r="AF71" s="44">
        <f t="shared" si="54"/>
        <v>0</v>
      </c>
      <c r="AG71" s="44">
        <f t="shared" si="55"/>
        <v>0</v>
      </c>
      <c r="AH71" s="44">
        <f t="shared" si="56"/>
        <v>0</v>
      </c>
      <c r="AI71" s="44">
        <f t="shared" si="57"/>
        <v>0</v>
      </c>
      <c r="AJ71" s="44">
        <f>入力シート❷!S71</f>
        <v>0</v>
      </c>
      <c r="AK71" s="44">
        <f>入力シート❷!T71</f>
        <v>0</v>
      </c>
      <c r="AL71" s="44">
        <f>入力シート❷!U71</f>
        <v>0</v>
      </c>
      <c r="AM71" s="44">
        <f t="shared" si="58"/>
        <v>1</v>
      </c>
      <c r="AN71" s="44">
        <f t="shared" si="59"/>
        <v>0</v>
      </c>
      <c r="AO71" s="44">
        <f t="shared" si="60"/>
        <v>0</v>
      </c>
      <c r="AP71" s="44">
        <f t="shared" si="61"/>
        <v>0</v>
      </c>
      <c r="AQ71" s="44">
        <f t="shared" si="62"/>
        <v>0</v>
      </c>
      <c r="AR71" s="44">
        <f t="shared" si="63"/>
        <v>0</v>
      </c>
      <c r="AS71" s="44">
        <f t="shared" si="64"/>
        <v>0</v>
      </c>
      <c r="AT71" s="44"/>
      <c r="AU71" s="44">
        <f t="shared" si="65"/>
        <v>0</v>
      </c>
      <c r="AV71" s="44">
        <f t="shared" si="66"/>
        <v>0</v>
      </c>
      <c r="AW71" s="44">
        <f t="shared" si="67"/>
        <v>0</v>
      </c>
      <c r="AX71" s="44">
        <f t="shared" si="68"/>
        <v>0</v>
      </c>
      <c r="AY71" s="44">
        <f t="shared" si="69"/>
        <v>0</v>
      </c>
      <c r="AZ71" s="44">
        <f t="shared" si="70"/>
        <v>0</v>
      </c>
      <c r="BA71" s="44">
        <f t="shared" si="71"/>
        <v>0</v>
      </c>
      <c r="BB71" s="44">
        <f t="shared" si="72"/>
        <v>0</v>
      </c>
      <c r="BC71" s="44">
        <f t="shared" si="73"/>
        <v>0</v>
      </c>
      <c r="BD71" s="44">
        <f t="shared" si="74"/>
        <v>0</v>
      </c>
      <c r="BE71" s="44">
        <f t="shared" si="75"/>
        <v>0</v>
      </c>
      <c r="BF71" s="44">
        <f t="shared" si="76"/>
        <v>0</v>
      </c>
      <c r="BG71" s="44">
        <f t="shared" si="77"/>
        <v>0</v>
      </c>
      <c r="BH71" s="44">
        <f t="shared" si="78"/>
        <v>0</v>
      </c>
      <c r="BI71" s="44">
        <f t="shared" si="79"/>
        <v>0</v>
      </c>
      <c r="BJ71" s="44">
        <f t="shared" si="80"/>
        <v>0</v>
      </c>
      <c r="BK71" s="44">
        <f t="shared" si="81"/>
        <v>0</v>
      </c>
      <c r="BL71" s="44">
        <f t="shared" si="82"/>
        <v>0</v>
      </c>
      <c r="BM71" s="44">
        <f t="shared" si="83"/>
        <v>0</v>
      </c>
      <c r="BN71" s="48" t="str">
        <f t="shared" si="84"/>
        <v/>
      </c>
      <c r="BO71" s="44">
        <f>IF(COUNTBLANK(入力シート❷!E71:U71)=0,1,0)</f>
        <v>0</v>
      </c>
    </row>
    <row r="72" spans="1:67">
      <c r="A72" s="44">
        <v>70</v>
      </c>
      <c r="B72" s="44">
        <f>IF(AND(入力シート❷!$B72="ハイパーコース",入力シート❷!C72="A推薦(単願)"),1,0)</f>
        <v>0</v>
      </c>
      <c r="C72" s="44">
        <f>IF(AND(入力シート❷!$B72="アドバンストコース",入力シート❷!$C72="A推薦(単願)"),1,0)</f>
        <v>0</v>
      </c>
      <c r="D72" s="44">
        <f>IF(AND(入力シート❷!$B72="アグレッシブコース",入力シート❷!$C72="A推薦(単願)"),1,0)</f>
        <v>0</v>
      </c>
      <c r="E72" s="44">
        <f>IF(AND(入力シート❷!$B72="ハイパーコース",OR(入力シート❷!$C72="B推薦(併願)",入力シート❷!$C72="併願優遇")),1,0)</f>
        <v>0</v>
      </c>
      <c r="F72" s="44">
        <f>IF(AND(入力シート❷!$B72="アドバンストコース",OR(入力シート❷!$C72="B推薦(併願)",入力シート❷!$C72="併願優遇")),1,0)</f>
        <v>0</v>
      </c>
      <c r="G72" s="44">
        <f>IF(AND(入力シート❷!$B72="アグレッシブコース",OR(入力シート❷!$C72="B推薦(併願)",入力シート❷!$C72="併願優遇")),1,0)</f>
        <v>0</v>
      </c>
      <c r="H72" s="44">
        <f>IF(AND(入力シート❷!$B72="アグレッシブコース",入力シート❷!$C72="C推薦(第一志望)"),1,0)</f>
        <v>0</v>
      </c>
      <c r="I72" s="44">
        <f>IF(入力シート❷!V72=■■■!I$2,3,0)</f>
        <v>0</v>
      </c>
      <c r="J72" s="44">
        <f>IF(入力シート❷!W72=■■■!J$2,2,0)</f>
        <v>0</v>
      </c>
      <c r="K72" s="44">
        <f>IF(入力シート❷!X72=■■■!K$2,2,0)</f>
        <v>0</v>
      </c>
      <c r="L72" s="44">
        <f>IF(入力シート❷!Y72=■■■!L$2,2,0)</f>
        <v>0</v>
      </c>
      <c r="M72" s="44">
        <f>IF(入力シート❷!Z72=■■■!M$2,1,0)</f>
        <v>0</v>
      </c>
      <c r="N72" s="44">
        <f>IF(入力シート❷!AA72=■■■!N$2,1,0)</f>
        <v>0</v>
      </c>
      <c r="O72" s="44">
        <f>IF(入力シート❷!AB72=■■■!O$2,1,0)</f>
        <v>0</v>
      </c>
      <c r="P72" s="44">
        <f>IF(入力シート❷!AC72=■■■!P$2,1,0)</f>
        <v>0</v>
      </c>
      <c r="Q72" s="44">
        <f>IF(入力シート❷!AD72=■■■!Q$2,1,0)</f>
        <v>0</v>
      </c>
      <c r="R72" s="44">
        <f>IF(入力シート❷!AE72=■■■!R$2,1,0)</f>
        <v>0</v>
      </c>
      <c r="S72" s="44">
        <f>IF(入力シート❷!AF72=■■■!S$2,1,0)</f>
        <v>0</v>
      </c>
      <c r="T72" s="44">
        <f t="shared" si="44"/>
        <v>0</v>
      </c>
      <c r="U72" s="44">
        <f t="shared" si="45"/>
        <v>0</v>
      </c>
      <c r="V72" s="44">
        <f t="shared" si="46"/>
        <v>0</v>
      </c>
      <c r="W72" s="44">
        <f t="shared" si="47"/>
        <v>0</v>
      </c>
      <c r="X72" s="44">
        <f t="shared" si="48"/>
        <v>0</v>
      </c>
      <c r="Y72" s="44">
        <f t="shared" si="49"/>
        <v>0</v>
      </c>
      <c r="Z72" s="44">
        <f>SUM(入力シート❷!J72:M72,入力シート❷!R72)</f>
        <v>0</v>
      </c>
      <c r="AA72" s="44">
        <f>MIN(入力シート❷!J72:R72)</f>
        <v>0</v>
      </c>
      <c r="AB72" s="44">
        <f t="shared" si="50"/>
        <v>0</v>
      </c>
      <c r="AC72" s="44">
        <f t="shared" si="51"/>
        <v>0</v>
      </c>
      <c r="AD72" s="44">
        <f t="shared" si="52"/>
        <v>0</v>
      </c>
      <c r="AE72" s="44">
        <f t="shared" si="53"/>
        <v>0</v>
      </c>
      <c r="AF72" s="44">
        <f t="shared" si="54"/>
        <v>0</v>
      </c>
      <c r="AG72" s="44">
        <f t="shared" si="55"/>
        <v>0</v>
      </c>
      <c r="AH72" s="44">
        <f t="shared" si="56"/>
        <v>0</v>
      </c>
      <c r="AI72" s="44">
        <f t="shared" si="57"/>
        <v>0</v>
      </c>
      <c r="AJ72" s="44">
        <f>入力シート❷!S72</f>
        <v>0</v>
      </c>
      <c r="AK72" s="44">
        <f>入力シート❷!T72</f>
        <v>0</v>
      </c>
      <c r="AL72" s="44">
        <f>入力シート❷!U72</f>
        <v>0</v>
      </c>
      <c r="AM72" s="44">
        <f t="shared" si="58"/>
        <v>1</v>
      </c>
      <c r="AN72" s="44">
        <f t="shared" si="59"/>
        <v>0</v>
      </c>
      <c r="AO72" s="44">
        <f t="shared" si="60"/>
        <v>0</v>
      </c>
      <c r="AP72" s="44">
        <f t="shared" si="61"/>
        <v>0</v>
      </c>
      <c r="AQ72" s="44">
        <f t="shared" si="62"/>
        <v>0</v>
      </c>
      <c r="AR72" s="44">
        <f t="shared" si="63"/>
        <v>0</v>
      </c>
      <c r="AS72" s="44">
        <f t="shared" si="64"/>
        <v>0</v>
      </c>
      <c r="AT72" s="44"/>
      <c r="AU72" s="44">
        <f t="shared" si="65"/>
        <v>0</v>
      </c>
      <c r="AV72" s="44">
        <f t="shared" si="66"/>
        <v>0</v>
      </c>
      <c r="AW72" s="44">
        <f t="shared" si="67"/>
        <v>0</v>
      </c>
      <c r="AX72" s="44">
        <f t="shared" si="68"/>
        <v>0</v>
      </c>
      <c r="AY72" s="44">
        <f t="shared" si="69"/>
        <v>0</v>
      </c>
      <c r="AZ72" s="44">
        <f t="shared" si="70"/>
        <v>0</v>
      </c>
      <c r="BA72" s="44">
        <f t="shared" si="71"/>
        <v>0</v>
      </c>
      <c r="BB72" s="44">
        <f t="shared" si="72"/>
        <v>0</v>
      </c>
      <c r="BC72" s="44">
        <f t="shared" si="73"/>
        <v>0</v>
      </c>
      <c r="BD72" s="44">
        <f t="shared" si="74"/>
        <v>0</v>
      </c>
      <c r="BE72" s="44">
        <f t="shared" si="75"/>
        <v>0</v>
      </c>
      <c r="BF72" s="44">
        <f t="shared" si="76"/>
        <v>0</v>
      </c>
      <c r="BG72" s="44">
        <f t="shared" si="77"/>
        <v>0</v>
      </c>
      <c r="BH72" s="44">
        <f t="shared" si="78"/>
        <v>0</v>
      </c>
      <c r="BI72" s="44">
        <f t="shared" si="79"/>
        <v>0</v>
      </c>
      <c r="BJ72" s="44">
        <f t="shared" si="80"/>
        <v>0</v>
      </c>
      <c r="BK72" s="44">
        <f t="shared" si="81"/>
        <v>0</v>
      </c>
      <c r="BL72" s="44">
        <f t="shared" si="82"/>
        <v>0</v>
      </c>
      <c r="BM72" s="44">
        <f t="shared" si="83"/>
        <v>0</v>
      </c>
      <c r="BN72" s="48" t="str">
        <f t="shared" si="84"/>
        <v/>
      </c>
      <c r="BO72" s="44">
        <f>IF(COUNTBLANK(入力シート❷!E72:U72)=0,1,0)</f>
        <v>0</v>
      </c>
    </row>
    <row r="73" spans="1:67">
      <c r="A73" s="44">
        <v>71</v>
      </c>
      <c r="B73" s="44">
        <f>IF(AND(入力シート❷!$B73="ハイパーコース",入力シート❷!C73="A推薦(単願)"),1,0)</f>
        <v>0</v>
      </c>
      <c r="C73" s="44">
        <f>IF(AND(入力シート❷!$B73="アドバンストコース",入力シート❷!$C73="A推薦(単願)"),1,0)</f>
        <v>0</v>
      </c>
      <c r="D73" s="44">
        <f>IF(AND(入力シート❷!$B73="アグレッシブコース",入力シート❷!$C73="A推薦(単願)"),1,0)</f>
        <v>0</v>
      </c>
      <c r="E73" s="44">
        <f>IF(AND(入力シート❷!$B73="ハイパーコース",OR(入力シート❷!$C73="B推薦(併願)",入力シート❷!$C73="併願優遇")),1,0)</f>
        <v>0</v>
      </c>
      <c r="F73" s="44">
        <f>IF(AND(入力シート❷!$B73="アドバンストコース",OR(入力シート❷!$C73="B推薦(併願)",入力シート❷!$C73="併願優遇")),1,0)</f>
        <v>0</v>
      </c>
      <c r="G73" s="44">
        <f>IF(AND(入力シート❷!$B73="アグレッシブコース",OR(入力シート❷!$C73="B推薦(併願)",入力シート❷!$C73="併願優遇")),1,0)</f>
        <v>0</v>
      </c>
      <c r="H73" s="44">
        <f>IF(AND(入力シート❷!$B73="アグレッシブコース",入力シート❷!$C73="C推薦(第一志望)"),1,0)</f>
        <v>0</v>
      </c>
      <c r="I73" s="44">
        <f>IF(入力シート❷!V73=■■■!I$2,3,0)</f>
        <v>0</v>
      </c>
      <c r="J73" s="44">
        <f>IF(入力シート❷!W73=■■■!J$2,2,0)</f>
        <v>0</v>
      </c>
      <c r="K73" s="44">
        <f>IF(入力シート❷!X73=■■■!K$2,2,0)</f>
        <v>0</v>
      </c>
      <c r="L73" s="44">
        <f>IF(入力シート❷!Y73=■■■!L$2,2,0)</f>
        <v>0</v>
      </c>
      <c r="M73" s="44">
        <f>IF(入力シート❷!Z73=■■■!M$2,1,0)</f>
        <v>0</v>
      </c>
      <c r="N73" s="44">
        <f>IF(入力シート❷!AA73=■■■!N$2,1,0)</f>
        <v>0</v>
      </c>
      <c r="O73" s="44">
        <f>IF(入力シート❷!AB73=■■■!O$2,1,0)</f>
        <v>0</v>
      </c>
      <c r="P73" s="44">
        <f>IF(入力シート❷!AC73=■■■!P$2,1,0)</f>
        <v>0</v>
      </c>
      <c r="Q73" s="44">
        <f>IF(入力シート❷!AD73=■■■!Q$2,1,0)</f>
        <v>0</v>
      </c>
      <c r="R73" s="44">
        <f>IF(入力シート❷!AE73=■■■!R$2,1,0)</f>
        <v>0</v>
      </c>
      <c r="S73" s="44">
        <f>IF(入力シート❷!AF73=■■■!S$2,1,0)</f>
        <v>0</v>
      </c>
      <c r="T73" s="44">
        <f t="shared" si="44"/>
        <v>0</v>
      </c>
      <c r="U73" s="44">
        <f t="shared" si="45"/>
        <v>0</v>
      </c>
      <c r="V73" s="44">
        <f t="shared" si="46"/>
        <v>0</v>
      </c>
      <c r="W73" s="44">
        <f t="shared" si="47"/>
        <v>0</v>
      </c>
      <c r="X73" s="44">
        <f t="shared" si="48"/>
        <v>0</v>
      </c>
      <c r="Y73" s="44">
        <f t="shared" si="49"/>
        <v>0</v>
      </c>
      <c r="Z73" s="44">
        <f>SUM(入力シート❷!J73:M73,入力シート❷!R73)</f>
        <v>0</v>
      </c>
      <c r="AA73" s="44">
        <f>MIN(入力シート❷!J73:R73)</f>
        <v>0</v>
      </c>
      <c r="AB73" s="44">
        <f t="shared" si="50"/>
        <v>0</v>
      </c>
      <c r="AC73" s="44">
        <f t="shared" si="51"/>
        <v>0</v>
      </c>
      <c r="AD73" s="44">
        <f t="shared" si="52"/>
        <v>0</v>
      </c>
      <c r="AE73" s="44">
        <f t="shared" si="53"/>
        <v>0</v>
      </c>
      <c r="AF73" s="44">
        <f t="shared" si="54"/>
        <v>0</v>
      </c>
      <c r="AG73" s="44">
        <f t="shared" si="55"/>
        <v>0</v>
      </c>
      <c r="AH73" s="44">
        <f t="shared" si="56"/>
        <v>0</v>
      </c>
      <c r="AI73" s="44">
        <f t="shared" si="57"/>
        <v>0</v>
      </c>
      <c r="AJ73" s="44">
        <f>入力シート❷!S73</f>
        <v>0</v>
      </c>
      <c r="AK73" s="44">
        <f>入力シート❷!T73</f>
        <v>0</v>
      </c>
      <c r="AL73" s="44">
        <f>入力シート❷!U73</f>
        <v>0</v>
      </c>
      <c r="AM73" s="44">
        <f t="shared" si="58"/>
        <v>1</v>
      </c>
      <c r="AN73" s="44">
        <f t="shared" si="59"/>
        <v>0</v>
      </c>
      <c r="AO73" s="44">
        <f t="shared" si="60"/>
        <v>0</v>
      </c>
      <c r="AP73" s="44">
        <f t="shared" si="61"/>
        <v>0</v>
      </c>
      <c r="AQ73" s="44">
        <f t="shared" si="62"/>
        <v>0</v>
      </c>
      <c r="AR73" s="44">
        <f t="shared" si="63"/>
        <v>0</v>
      </c>
      <c r="AS73" s="44">
        <f t="shared" si="64"/>
        <v>0</v>
      </c>
      <c r="AT73" s="44"/>
      <c r="AU73" s="44">
        <f t="shared" si="65"/>
        <v>0</v>
      </c>
      <c r="AV73" s="44">
        <f t="shared" si="66"/>
        <v>0</v>
      </c>
      <c r="AW73" s="44">
        <f t="shared" si="67"/>
        <v>0</v>
      </c>
      <c r="AX73" s="44">
        <f t="shared" si="68"/>
        <v>0</v>
      </c>
      <c r="AY73" s="44">
        <f t="shared" si="69"/>
        <v>0</v>
      </c>
      <c r="AZ73" s="44">
        <f t="shared" si="70"/>
        <v>0</v>
      </c>
      <c r="BA73" s="44">
        <f t="shared" si="71"/>
        <v>0</v>
      </c>
      <c r="BB73" s="44">
        <f t="shared" si="72"/>
        <v>0</v>
      </c>
      <c r="BC73" s="44">
        <f t="shared" si="73"/>
        <v>0</v>
      </c>
      <c r="BD73" s="44">
        <f t="shared" si="74"/>
        <v>0</v>
      </c>
      <c r="BE73" s="44">
        <f t="shared" si="75"/>
        <v>0</v>
      </c>
      <c r="BF73" s="44">
        <f t="shared" si="76"/>
        <v>0</v>
      </c>
      <c r="BG73" s="44">
        <f t="shared" si="77"/>
        <v>0</v>
      </c>
      <c r="BH73" s="44">
        <f t="shared" si="78"/>
        <v>0</v>
      </c>
      <c r="BI73" s="44">
        <f t="shared" si="79"/>
        <v>0</v>
      </c>
      <c r="BJ73" s="44">
        <f t="shared" si="80"/>
        <v>0</v>
      </c>
      <c r="BK73" s="44">
        <f t="shared" si="81"/>
        <v>0</v>
      </c>
      <c r="BL73" s="44">
        <f t="shared" si="82"/>
        <v>0</v>
      </c>
      <c r="BM73" s="44">
        <f t="shared" si="83"/>
        <v>0</v>
      </c>
      <c r="BN73" s="48" t="str">
        <f t="shared" si="84"/>
        <v/>
      </c>
      <c r="BO73" s="44">
        <f>IF(COUNTBLANK(入力シート❷!E73:U73)=0,1,0)</f>
        <v>0</v>
      </c>
    </row>
    <row r="74" spans="1:67">
      <c r="A74" s="44">
        <v>72</v>
      </c>
      <c r="B74" s="44">
        <f>IF(AND(入力シート❷!$B74="ハイパーコース",入力シート❷!C74="A推薦(単願)"),1,0)</f>
        <v>0</v>
      </c>
      <c r="C74" s="44">
        <f>IF(AND(入力シート❷!$B74="アドバンストコース",入力シート❷!$C74="A推薦(単願)"),1,0)</f>
        <v>0</v>
      </c>
      <c r="D74" s="44">
        <f>IF(AND(入力シート❷!$B74="アグレッシブコース",入力シート❷!$C74="A推薦(単願)"),1,0)</f>
        <v>0</v>
      </c>
      <c r="E74" s="44">
        <f>IF(AND(入力シート❷!$B74="ハイパーコース",OR(入力シート❷!$C74="B推薦(併願)",入力シート❷!$C74="併願優遇")),1,0)</f>
        <v>0</v>
      </c>
      <c r="F74" s="44">
        <f>IF(AND(入力シート❷!$B74="アドバンストコース",OR(入力シート❷!$C74="B推薦(併願)",入力シート❷!$C74="併願優遇")),1,0)</f>
        <v>0</v>
      </c>
      <c r="G74" s="44">
        <f>IF(AND(入力シート❷!$B74="アグレッシブコース",OR(入力シート❷!$C74="B推薦(併願)",入力シート❷!$C74="併願優遇")),1,0)</f>
        <v>0</v>
      </c>
      <c r="H74" s="44">
        <f>IF(AND(入力シート❷!$B74="アグレッシブコース",入力シート❷!$C74="C推薦(第一志望)"),1,0)</f>
        <v>0</v>
      </c>
      <c r="I74" s="44">
        <f>IF(入力シート❷!V74=■■■!I$2,3,0)</f>
        <v>0</v>
      </c>
      <c r="J74" s="44">
        <f>IF(入力シート❷!W74=■■■!J$2,2,0)</f>
        <v>0</v>
      </c>
      <c r="K74" s="44">
        <f>IF(入力シート❷!X74=■■■!K$2,2,0)</f>
        <v>0</v>
      </c>
      <c r="L74" s="44">
        <f>IF(入力シート❷!Y74=■■■!L$2,2,0)</f>
        <v>0</v>
      </c>
      <c r="M74" s="44">
        <f>IF(入力シート❷!Z74=■■■!M$2,1,0)</f>
        <v>0</v>
      </c>
      <c r="N74" s="44">
        <f>IF(入力シート❷!AA74=■■■!N$2,1,0)</f>
        <v>0</v>
      </c>
      <c r="O74" s="44">
        <f>IF(入力シート❷!AB74=■■■!O$2,1,0)</f>
        <v>0</v>
      </c>
      <c r="P74" s="44">
        <f>IF(入力シート❷!AC74=■■■!P$2,1,0)</f>
        <v>0</v>
      </c>
      <c r="Q74" s="44">
        <f>IF(入力シート❷!AD74=■■■!Q$2,1,0)</f>
        <v>0</v>
      </c>
      <c r="R74" s="44">
        <f>IF(入力シート❷!AE74=■■■!R$2,1,0)</f>
        <v>0</v>
      </c>
      <c r="S74" s="44">
        <f>IF(入力シート❷!AF74=■■■!S$2,1,0)</f>
        <v>0</v>
      </c>
      <c r="T74" s="44">
        <f t="shared" si="44"/>
        <v>0</v>
      </c>
      <c r="U74" s="44">
        <f t="shared" si="45"/>
        <v>0</v>
      </c>
      <c r="V74" s="44">
        <f t="shared" si="46"/>
        <v>0</v>
      </c>
      <c r="W74" s="44">
        <f t="shared" si="47"/>
        <v>0</v>
      </c>
      <c r="X74" s="44">
        <f t="shared" si="48"/>
        <v>0</v>
      </c>
      <c r="Y74" s="44">
        <f t="shared" si="49"/>
        <v>0</v>
      </c>
      <c r="Z74" s="44">
        <f>SUM(入力シート❷!J74:M74,入力シート❷!R74)</f>
        <v>0</v>
      </c>
      <c r="AA74" s="44">
        <f>MIN(入力シート❷!J74:R74)</f>
        <v>0</v>
      </c>
      <c r="AB74" s="44">
        <f t="shared" si="50"/>
        <v>0</v>
      </c>
      <c r="AC74" s="44">
        <f t="shared" si="51"/>
        <v>0</v>
      </c>
      <c r="AD74" s="44">
        <f t="shared" si="52"/>
        <v>0</v>
      </c>
      <c r="AE74" s="44">
        <f t="shared" si="53"/>
        <v>0</v>
      </c>
      <c r="AF74" s="44">
        <f t="shared" si="54"/>
        <v>0</v>
      </c>
      <c r="AG74" s="44">
        <f t="shared" si="55"/>
        <v>0</v>
      </c>
      <c r="AH74" s="44">
        <f t="shared" si="56"/>
        <v>0</v>
      </c>
      <c r="AI74" s="44">
        <f t="shared" si="57"/>
        <v>0</v>
      </c>
      <c r="AJ74" s="44">
        <f>入力シート❷!S74</f>
        <v>0</v>
      </c>
      <c r="AK74" s="44">
        <f>入力シート❷!T74</f>
        <v>0</v>
      </c>
      <c r="AL74" s="44">
        <f>入力シート❷!U74</f>
        <v>0</v>
      </c>
      <c r="AM74" s="44">
        <f t="shared" si="58"/>
        <v>1</v>
      </c>
      <c r="AN74" s="44">
        <f t="shared" si="59"/>
        <v>0</v>
      </c>
      <c r="AO74" s="44">
        <f t="shared" si="60"/>
        <v>0</v>
      </c>
      <c r="AP74" s="44">
        <f t="shared" si="61"/>
        <v>0</v>
      </c>
      <c r="AQ74" s="44">
        <f t="shared" si="62"/>
        <v>0</v>
      </c>
      <c r="AR74" s="44">
        <f t="shared" si="63"/>
        <v>0</v>
      </c>
      <c r="AS74" s="44">
        <f t="shared" si="64"/>
        <v>0</v>
      </c>
      <c r="AT74" s="44"/>
      <c r="AU74" s="44">
        <f t="shared" si="65"/>
        <v>0</v>
      </c>
      <c r="AV74" s="44">
        <f t="shared" si="66"/>
        <v>0</v>
      </c>
      <c r="AW74" s="44">
        <f t="shared" si="67"/>
        <v>0</v>
      </c>
      <c r="AX74" s="44">
        <f t="shared" si="68"/>
        <v>0</v>
      </c>
      <c r="AY74" s="44">
        <f t="shared" si="69"/>
        <v>0</v>
      </c>
      <c r="AZ74" s="44">
        <f t="shared" si="70"/>
        <v>0</v>
      </c>
      <c r="BA74" s="44">
        <f t="shared" si="71"/>
        <v>0</v>
      </c>
      <c r="BB74" s="44">
        <f t="shared" si="72"/>
        <v>0</v>
      </c>
      <c r="BC74" s="44">
        <f t="shared" si="73"/>
        <v>0</v>
      </c>
      <c r="BD74" s="44">
        <f t="shared" si="74"/>
        <v>0</v>
      </c>
      <c r="BE74" s="44">
        <f t="shared" si="75"/>
        <v>0</v>
      </c>
      <c r="BF74" s="44">
        <f t="shared" si="76"/>
        <v>0</v>
      </c>
      <c r="BG74" s="44">
        <f t="shared" si="77"/>
        <v>0</v>
      </c>
      <c r="BH74" s="44">
        <f t="shared" si="78"/>
        <v>0</v>
      </c>
      <c r="BI74" s="44">
        <f t="shared" si="79"/>
        <v>0</v>
      </c>
      <c r="BJ74" s="44">
        <f t="shared" si="80"/>
        <v>0</v>
      </c>
      <c r="BK74" s="44">
        <f t="shared" si="81"/>
        <v>0</v>
      </c>
      <c r="BL74" s="44">
        <f t="shared" si="82"/>
        <v>0</v>
      </c>
      <c r="BM74" s="44">
        <f t="shared" si="83"/>
        <v>0</v>
      </c>
      <c r="BN74" s="48" t="str">
        <f t="shared" si="84"/>
        <v/>
      </c>
      <c r="BO74" s="44">
        <f>IF(COUNTBLANK(入力シート❷!E74:U74)=0,1,0)</f>
        <v>0</v>
      </c>
    </row>
    <row r="75" spans="1:67">
      <c r="A75" s="44">
        <v>73</v>
      </c>
      <c r="B75" s="44">
        <f>IF(AND(入力シート❷!$B75="ハイパーコース",入力シート❷!C75="A推薦(単願)"),1,0)</f>
        <v>0</v>
      </c>
      <c r="C75" s="44">
        <f>IF(AND(入力シート❷!$B75="アドバンストコース",入力シート❷!$C75="A推薦(単願)"),1,0)</f>
        <v>0</v>
      </c>
      <c r="D75" s="44">
        <f>IF(AND(入力シート❷!$B75="アグレッシブコース",入力シート❷!$C75="A推薦(単願)"),1,0)</f>
        <v>0</v>
      </c>
      <c r="E75" s="44">
        <f>IF(AND(入力シート❷!$B75="ハイパーコース",OR(入力シート❷!$C75="B推薦(併願)",入力シート❷!$C75="併願優遇")),1,0)</f>
        <v>0</v>
      </c>
      <c r="F75" s="44">
        <f>IF(AND(入力シート❷!$B75="アドバンストコース",OR(入力シート❷!$C75="B推薦(併願)",入力シート❷!$C75="併願優遇")),1,0)</f>
        <v>0</v>
      </c>
      <c r="G75" s="44">
        <f>IF(AND(入力シート❷!$B75="アグレッシブコース",OR(入力シート❷!$C75="B推薦(併願)",入力シート❷!$C75="併願優遇")),1,0)</f>
        <v>0</v>
      </c>
      <c r="H75" s="44">
        <f>IF(AND(入力シート❷!$B75="アグレッシブコース",入力シート❷!$C75="C推薦(第一志望)"),1,0)</f>
        <v>0</v>
      </c>
      <c r="I75" s="44">
        <f>IF(入力シート❷!V75=■■■!I$2,3,0)</f>
        <v>0</v>
      </c>
      <c r="J75" s="44">
        <f>IF(入力シート❷!W75=■■■!J$2,2,0)</f>
        <v>0</v>
      </c>
      <c r="K75" s="44">
        <f>IF(入力シート❷!X75=■■■!K$2,2,0)</f>
        <v>0</v>
      </c>
      <c r="L75" s="44">
        <f>IF(入力シート❷!Y75=■■■!L$2,2,0)</f>
        <v>0</v>
      </c>
      <c r="M75" s="44">
        <f>IF(入力シート❷!Z75=■■■!M$2,1,0)</f>
        <v>0</v>
      </c>
      <c r="N75" s="44">
        <f>IF(入力シート❷!AA75=■■■!N$2,1,0)</f>
        <v>0</v>
      </c>
      <c r="O75" s="44">
        <f>IF(入力シート❷!AB75=■■■!O$2,1,0)</f>
        <v>0</v>
      </c>
      <c r="P75" s="44">
        <f>IF(入力シート❷!AC75=■■■!P$2,1,0)</f>
        <v>0</v>
      </c>
      <c r="Q75" s="44">
        <f>IF(入力シート❷!AD75=■■■!Q$2,1,0)</f>
        <v>0</v>
      </c>
      <c r="R75" s="44">
        <f>IF(入力シート❷!AE75=■■■!R$2,1,0)</f>
        <v>0</v>
      </c>
      <c r="S75" s="44">
        <f>IF(入力シート❷!AF75=■■■!S$2,1,0)</f>
        <v>0</v>
      </c>
      <c r="T75" s="44">
        <f t="shared" si="44"/>
        <v>0</v>
      </c>
      <c r="U75" s="44">
        <f t="shared" si="45"/>
        <v>0</v>
      </c>
      <c r="V75" s="44">
        <f t="shared" si="46"/>
        <v>0</v>
      </c>
      <c r="W75" s="44">
        <f t="shared" si="47"/>
        <v>0</v>
      </c>
      <c r="X75" s="44">
        <f t="shared" si="48"/>
        <v>0</v>
      </c>
      <c r="Y75" s="44">
        <f t="shared" si="49"/>
        <v>0</v>
      </c>
      <c r="Z75" s="44">
        <f>SUM(入力シート❷!J75:M75,入力シート❷!R75)</f>
        <v>0</v>
      </c>
      <c r="AA75" s="44">
        <f>MIN(入力シート❷!J75:R75)</f>
        <v>0</v>
      </c>
      <c r="AB75" s="44">
        <f t="shared" si="50"/>
        <v>0</v>
      </c>
      <c r="AC75" s="44">
        <f t="shared" si="51"/>
        <v>0</v>
      </c>
      <c r="AD75" s="44">
        <f t="shared" si="52"/>
        <v>0</v>
      </c>
      <c r="AE75" s="44">
        <f t="shared" si="53"/>
        <v>0</v>
      </c>
      <c r="AF75" s="44">
        <f t="shared" si="54"/>
        <v>0</v>
      </c>
      <c r="AG75" s="44">
        <f t="shared" si="55"/>
        <v>0</v>
      </c>
      <c r="AH75" s="44">
        <f t="shared" si="56"/>
        <v>0</v>
      </c>
      <c r="AI75" s="44">
        <f t="shared" si="57"/>
        <v>0</v>
      </c>
      <c r="AJ75" s="44">
        <f>入力シート❷!S75</f>
        <v>0</v>
      </c>
      <c r="AK75" s="44">
        <f>入力シート❷!T75</f>
        <v>0</v>
      </c>
      <c r="AL75" s="44">
        <f>入力シート❷!U75</f>
        <v>0</v>
      </c>
      <c r="AM75" s="44">
        <f t="shared" si="58"/>
        <v>1</v>
      </c>
      <c r="AN75" s="44">
        <f t="shared" si="59"/>
        <v>0</v>
      </c>
      <c r="AO75" s="44">
        <f t="shared" si="60"/>
        <v>0</v>
      </c>
      <c r="AP75" s="44">
        <f t="shared" si="61"/>
        <v>0</v>
      </c>
      <c r="AQ75" s="44">
        <f t="shared" si="62"/>
        <v>0</v>
      </c>
      <c r="AR75" s="44">
        <f t="shared" si="63"/>
        <v>0</v>
      </c>
      <c r="AS75" s="44">
        <f t="shared" si="64"/>
        <v>0</v>
      </c>
      <c r="AT75" s="44"/>
      <c r="AU75" s="44">
        <f t="shared" si="65"/>
        <v>0</v>
      </c>
      <c r="AV75" s="44">
        <f t="shared" si="66"/>
        <v>0</v>
      </c>
      <c r="AW75" s="44">
        <f t="shared" si="67"/>
        <v>0</v>
      </c>
      <c r="AX75" s="44">
        <f t="shared" si="68"/>
        <v>0</v>
      </c>
      <c r="AY75" s="44">
        <f t="shared" si="69"/>
        <v>0</v>
      </c>
      <c r="AZ75" s="44">
        <f t="shared" si="70"/>
        <v>0</v>
      </c>
      <c r="BA75" s="44">
        <f t="shared" si="71"/>
        <v>0</v>
      </c>
      <c r="BB75" s="44">
        <f t="shared" si="72"/>
        <v>0</v>
      </c>
      <c r="BC75" s="44">
        <f t="shared" si="73"/>
        <v>0</v>
      </c>
      <c r="BD75" s="44">
        <f t="shared" si="74"/>
        <v>0</v>
      </c>
      <c r="BE75" s="44">
        <f t="shared" si="75"/>
        <v>0</v>
      </c>
      <c r="BF75" s="44">
        <f t="shared" si="76"/>
        <v>0</v>
      </c>
      <c r="BG75" s="44">
        <f t="shared" si="77"/>
        <v>0</v>
      </c>
      <c r="BH75" s="44">
        <f t="shared" si="78"/>
        <v>0</v>
      </c>
      <c r="BI75" s="44">
        <f t="shared" si="79"/>
        <v>0</v>
      </c>
      <c r="BJ75" s="44">
        <f t="shared" si="80"/>
        <v>0</v>
      </c>
      <c r="BK75" s="44">
        <f t="shared" si="81"/>
        <v>0</v>
      </c>
      <c r="BL75" s="44">
        <f t="shared" si="82"/>
        <v>0</v>
      </c>
      <c r="BM75" s="44">
        <f t="shared" si="83"/>
        <v>0</v>
      </c>
      <c r="BN75" s="48" t="str">
        <f t="shared" si="84"/>
        <v/>
      </c>
      <c r="BO75" s="44">
        <f>IF(COUNTBLANK(入力シート❷!E75:U75)=0,1,0)</f>
        <v>0</v>
      </c>
    </row>
    <row r="76" spans="1:67">
      <c r="A76" s="44">
        <v>74</v>
      </c>
      <c r="B76" s="44">
        <f>IF(AND(入力シート❷!$B76="ハイパーコース",入力シート❷!C76="A推薦(単願)"),1,0)</f>
        <v>0</v>
      </c>
      <c r="C76" s="44">
        <f>IF(AND(入力シート❷!$B76="アドバンストコース",入力シート❷!$C76="A推薦(単願)"),1,0)</f>
        <v>0</v>
      </c>
      <c r="D76" s="44">
        <f>IF(AND(入力シート❷!$B76="アグレッシブコース",入力シート❷!$C76="A推薦(単願)"),1,0)</f>
        <v>0</v>
      </c>
      <c r="E76" s="44">
        <f>IF(AND(入力シート❷!$B76="ハイパーコース",OR(入力シート❷!$C76="B推薦(併願)",入力シート❷!$C76="併願優遇")),1,0)</f>
        <v>0</v>
      </c>
      <c r="F76" s="44">
        <f>IF(AND(入力シート❷!$B76="アドバンストコース",OR(入力シート❷!$C76="B推薦(併願)",入力シート❷!$C76="併願優遇")),1,0)</f>
        <v>0</v>
      </c>
      <c r="G76" s="44">
        <f>IF(AND(入力シート❷!$B76="アグレッシブコース",OR(入力シート❷!$C76="B推薦(併願)",入力シート❷!$C76="併願優遇")),1,0)</f>
        <v>0</v>
      </c>
      <c r="H76" s="44">
        <f>IF(AND(入力シート❷!$B76="アグレッシブコース",入力シート❷!$C76="C推薦(第一志望)"),1,0)</f>
        <v>0</v>
      </c>
      <c r="I76" s="44">
        <f>IF(入力シート❷!V76=■■■!I$2,3,0)</f>
        <v>0</v>
      </c>
      <c r="J76" s="44">
        <f>IF(入力シート❷!W76=■■■!J$2,2,0)</f>
        <v>0</v>
      </c>
      <c r="K76" s="44">
        <f>IF(入力シート❷!X76=■■■!K$2,2,0)</f>
        <v>0</v>
      </c>
      <c r="L76" s="44">
        <f>IF(入力シート❷!Y76=■■■!L$2,2,0)</f>
        <v>0</v>
      </c>
      <c r="M76" s="44">
        <f>IF(入力シート❷!Z76=■■■!M$2,1,0)</f>
        <v>0</v>
      </c>
      <c r="N76" s="44">
        <f>IF(入力シート❷!AA76=■■■!N$2,1,0)</f>
        <v>0</v>
      </c>
      <c r="O76" s="44">
        <f>IF(入力シート❷!AB76=■■■!O$2,1,0)</f>
        <v>0</v>
      </c>
      <c r="P76" s="44">
        <f>IF(入力シート❷!AC76=■■■!P$2,1,0)</f>
        <v>0</v>
      </c>
      <c r="Q76" s="44">
        <f>IF(入力シート❷!AD76=■■■!Q$2,1,0)</f>
        <v>0</v>
      </c>
      <c r="R76" s="44">
        <f>IF(入力シート❷!AE76=■■■!R$2,1,0)</f>
        <v>0</v>
      </c>
      <c r="S76" s="44">
        <f>IF(入力シート❷!AF76=■■■!S$2,1,0)</f>
        <v>0</v>
      </c>
      <c r="T76" s="44">
        <f t="shared" si="44"/>
        <v>0</v>
      </c>
      <c r="U76" s="44">
        <f t="shared" si="45"/>
        <v>0</v>
      </c>
      <c r="V76" s="44">
        <f t="shared" si="46"/>
        <v>0</v>
      </c>
      <c r="W76" s="44">
        <f t="shared" si="47"/>
        <v>0</v>
      </c>
      <c r="X76" s="44">
        <f t="shared" si="48"/>
        <v>0</v>
      </c>
      <c r="Y76" s="44">
        <f t="shared" si="49"/>
        <v>0</v>
      </c>
      <c r="Z76" s="44">
        <f>SUM(入力シート❷!J76:M76,入力シート❷!R76)</f>
        <v>0</v>
      </c>
      <c r="AA76" s="44">
        <f>MIN(入力シート❷!J76:R76)</f>
        <v>0</v>
      </c>
      <c r="AB76" s="44">
        <f t="shared" si="50"/>
        <v>0</v>
      </c>
      <c r="AC76" s="44">
        <f t="shared" si="51"/>
        <v>0</v>
      </c>
      <c r="AD76" s="44">
        <f t="shared" si="52"/>
        <v>0</v>
      </c>
      <c r="AE76" s="44">
        <f t="shared" si="53"/>
        <v>0</v>
      </c>
      <c r="AF76" s="44">
        <f t="shared" si="54"/>
        <v>0</v>
      </c>
      <c r="AG76" s="44">
        <f t="shared" si="55"/>
        <v>0</v>
      </c>
      <c r="AH76" s="44">
        <f t="shared" si="56"/>
        <v>0</v>
      </c>
      <c r="AI76" s="44">
        <f t="shared" si="57"/>
        <v>0</v>
      </c>
      <c r="AJ76" s="44">
        <f>入力シート❷!S76</f>
        <v>0</v>
      </c>
      <c r="AK76" s="44">
        <f>入力シート❷!T76</f>
        <v>0</v>
      </c>
      <c r="AL76" s="44">
        <f>入力シート❷!U76</f>
        <v>0</v>
      </c>
      <c r="AM76" s="44">
        <f t="shared" si="58"/>
        <v>1</v>
      </c>
      <c r="AN76" s="44">
        <f t="shared" si="59"/>
        <v>0</v>
      </c>
      <c r="AO76" s="44">
        <f t="shared" si="60"/>
        <v>0</v>
      </c>
      <c r="AP76" s="44">
        <f t="shared" si="61"/>
        <v>0</v>
      </c>
      <c r="AQ76" s="44">
        <f t="shared" si="62"/>
        <v>0</v>
      </c>
      <c r="AR76" s="44">
        <f t="shared" si="63"/>
        <v>0</v>
      </c>
      <c r="AS76" s="44">
        <f t="shared" si="64"/>
        <v>0</v>
      </c>
      <c r="AT76" s="44"/>
      <c r="AU76" s="44">
        <f t="shared" si="65"/>
        <v>0</v>
      </c>
      <c r="AV76" s="44">
        <f t="shared" si="66"/>
        <v>0</v>
      </c>
      <c r="AW76" s="44">
        <f t="shared" si="67"/>
        <v>0</v>
      </c>
      <c r="AX76" s="44">
        <f t="shared" si="68"/>
        <v>0</v>
      </c>
      <c r="AY76" s="44">
        <f t="shared" si="69"/>
        <v>0</v>
      </c>
      <c r="AZ76" s="44">
        <f t="shared" si="70"/>
        <v>0</v>
      </c>
      <c r="BA76" s="44">
        <f t="shared" si="71"/>
        <v>0</v>
      </c>
      <c r="BB76" s="44">
        <f t="shared" si="72"/>
        <v>0</v>
      </c>
      <c r="BC76" s="44">
        <f t="shared" si="73"/>
        <v>0</v>
      </c>
      <c r="BD76" s="44">
        <f t="shared" si="74"/>
        <v>0</v>
      </c>
      <c r="BE76" s="44">
        <f t="shared" si="75"/>
        <v>0</v>
      </c>
      <c r="BF76" s="44">
        <f t="shared" si="76"/>
        <v>0</v>
      </c>
      <c r="BG76" s="44">
        <f t="shared" si="77"/>
        <v>0</v>
      </c>
      <c r="BH76" s="44">
        <f t="shared" si="78"/>
        <v>0</v>
      </c>
      <c r="BI76" s="44">
        <f t="shared" si="79"/>
        <v>0</v>
      </c>
      <c r="BJ76" s="44">
        <f t="shared" si="80"/>
        <v>0</v>
      </c>
      <c r="BK76" s="44">
        <f t="shared" si="81"/>
        <v>0</v>
      </c>
      <c r="BL76" s="44">
        <f t="shared" si="82"/>
        <v>0</v>
      </c>
      <c r="BM76" s="44">
        <f t="shared" si="83"/>
        <v>0</v>
      </c>
      <c r="BN76" s="48" t="str">
        <f t="shared" si="84"/>
        <v/>
      </c>
      <c r="BO76" s="44">
        <f>IF(COUNTBLANK(入力シート❷!E76:U76)=0,1,0)</f>
        <v>0</v>
      </c>
    </row>
    <row r="77" spans="1:67">
      <c r="A77" s="44">
        <v>75</v>
      </c>
      <c r="B77" s="44">
        <f>IF(AND(入力シート❷!$B77="ハイパーコース",入力シート❷!C77="A推薦(単願)"),1,0)</f>
        <v>0</v>
      </c>
      <c r="C77" s="44">
        <f>IF(AND(入力シート❷!$B77="アドバンストコース",入力シート❷!$C77="A推薦(単願)"),1,0)</f>
        <v>0</v>
      </c>
      <c r="D77" s="44">
        <f>IF(AND(入力シート❷!$B77="アグレッシブコース",入力シート❷!$C77="A推薦(単願)"),1,0)</f>
        <v>0</v>
      </c>
      <c r="E77" s="44">
        <f>IF(AND(入力シート❷!$B77="ハイパーコース",OR(入力シート❷!$C77="B推薦(併願)",入力シート❷!$C77="併願優遇")),1,0)</f>
        <v>0</v>
      </c>
      <c r="F77" s="44">
        <f>IF(AND(入力シート❷!$B77="アドバンストコース",OR(入力シート❷!$C77="B推薦(併願)",入力シート❷!$C77="併願優遇")),1,0)</f>
        <v>0</v>
      </c>
      <c r="G77" s="44">
        <f>IF(AND(入力シート❷!$B77="アグレッシブコース",OR(入力シート❷!$C77="B推薦(併願)",入力シート❷!$C77="併願優遇")),1,0)</f>
        <v>0</v>
      </c>
      <c r="H77" s="44">
        <f>IF(AND(入力シート❷!$B77="アグレッシブコース",入力シート❷!$C77="C推薦(第一志望)"),1,0)</f>
        <v>0</v>
      </c>
      <c r="I77" s="44">
        <f>IF(入力シート❷!V77=■■■!I$2,3,0)</f>
        <v>0</v>
      </c>
      <c r="J77" s="44">
        <f>IF(入力シート❷!W77=■■■!J$2,2,0)</f>
        <v>0</v>
      </c>
      <c r="K77" s="44">
        <f>IF(入力シート❷!X77=■■■!K$2,2,0)</f>
        <v>0</v>
      </c>
      <c r="L77" s="44">
        <f>IF(入力シート❷!Y77=■■■!L$2,2,0)</f>
        <v>0</v>
      </c>
      <c r="M77" s="44">
        <f>IF(入力シート❷!Z77=■■■!M$2,1,0)</f>
        <v>0</v>
      </c>
      <c r="N77" s="44">
        <f>IF(入力シート❷!AA77=■■■!N$2,1,0)</f>
        <v>0</v>
      </c>
      <c r="O77" s="44">
        <f>IF(入力シート❷!AB77=■■■!O$2,1,0)</f>
        <v>0</v>
      </c>
      <c r="P77" s="44">
        <f>IF(入力シート❷!AC77=■■■!P$2,1,0)</f>
        <v>0</v>
      </c>
      <c r="Q77" s="44">
        <f>IF(入力シート❷!AD77=■■■!Q$2,1,0)</f>
        <v>0</v>
      </c>
      <c r="R77" s="44">
        <f>IF(入力シート❷!AE77=■■■!R$2,1,0)</f>
        <v>0</v>
      </c>
      <c r="S77" s="44">
        <f>IF(入力シート❷!AF77=■■■!S$2,1,0)</f>
        <v>0</v>
      </c>
      <c r="T77" s="44">
        <f t="shared" si="44"/>
        <v>0</v>
      </c>
      <c r="U77" s="44">
        <f t="shared" si="45"/>
        <v>0</v>
      </c>
      <c r="V77" s="44">
        <f t="shared" si="46"/>
        <v>0</v>
      </c>
      <c r="W77" s="44">
        <f t="shared" si="47"/>
        <v>0</v>
      </c>
      <c r="X77" s="44">
        <f t="shared" si="48"/>
        <v>0</v>
      </c>
      <c r="Y77" s="44">
        <f t="shared" si="49"/>
        <v>0</v>
      </c>
      <c r="Z77" s="44">
        <f>SUM(入力シート❷!J77:M77,入力シート❷!R77)</f>
        <v>0</v>
      </c>
      <c r="AA77" s="44">
        <f>MIN(入力シート❷!J77:R77)</f>
        <v>0</v>
      </c>
      <c r="AB77" s="44">
        <f t="shared" si="50"/>
        <v>0</v>
      </c>
      <c r="AC77" s="44">
        <f t="shared" si="51"/>
        <v>0</v>
      </c>
      <c r="AD77" s="44">
        <f t="shared" si="52"/>
        <v>0</v>
      </c>
      <c r="AE77" s="44">
        <f t="shared" si="53"/>
        <v>0</v>
      </c>
      <c r="AF77" s="44">
        <f t="shared" si="54"/>
        <v>0</v>
      </c>
      <c r="AG77" s="44">
        <f t="shared" si="55"/>
        <v>0</v>
      </c>
      <c r="AH77" s="44">
        <f t="shared" si="56"/>
        <v>0</v>
      </c>
      <c r="AI77" s="44">
        <f t="shared" si="57"/>
        <v>0</v>
      </c>
      <c r="AJ77" s="44">
        <f>入力シート❷!S77</f>
        <v>0</v>
      </c>
      <c r="AK77" s="44">
        <f>入力シート❷!T77</f>
        <v>0</v>
      </c>
      <c r="AL77" s="44">
        <f>入力シート❷!U77</f>
        <v>0</v>
      </c>
      <c r="AM77" s="44">
        <f t="shared" si="58"/>
        <v>1</v>
      </c>
      <c r="AN77" s="44">
        <f t="shared" si="59"/>
        <v>0</v>
      </c>
      <c r="AO77" s="44">
        <f t="shared" si="60"/>
        <v>0</v>
      </c>
      <c r="AP77" s="44">
        <f t="shared" si="61"/>
        <v>0</v>
      </c>
      <c r="AQ77" s="44">
        <f t="shared" si="62"/>
        <v>0</v>
      </c>
      <c r="AR77" s="44">
        <f t="shared" si="63"/>
        <v>0</v>
      </c>
      <c r="AS77" s="44">
        <f t="shared" si="64"/>
        <v>0</v>
      </c>
      <c r="AT77" s="44"/>
      <c r="AU77" s="44">
        <f t="shared" si="65"/>
        <v>0</v>
      </c>
      <c r="AV77" s="44">
        <f t="shared" si="66"/>
        <v>0</v>
      </c>
      <c r="AW77" s="44">
        <f t="shared" si="67"/>
        <v>0</v>
      </c>
      <c r="AX77" s="44">
        <f t="shared" si="68"/>
        <v>0</v>
      </c>
      <c r="AY77" s="44">
        <f t="shared" si="69"/>
        <v>0</v>
      </c>
      <c r="AZ77" s="44">
        <f t="shared" si="70"/>
        <v>0</v>
      </c>
      <c r="BA77" s="44">
        <f t="shared" si="71"/>
        <v>0</v>
      </c>
      <c r="BB77" s="44">
        <f t="shared" si="72"/>
        <v>0</v>
      </c>
      <c r="BC77" s="44">
        <f t="shared" si="73"/>
        <v>0</v>
      </c>
      <c r="BD77" s="44">
        <f t="shared" si="74"/>
        <v>0</v>
      </c>
      <c r="BE77" s="44">
        <f t="shared" si="75"/>
        <v>0</v>
      </c>
      <c r="BF77" s="44">
        <f t="shared" si="76"/>
        <v>0</v>
      </c>
      <c r="BG77" s="44">
        <f t="shared" si="77"/>
        <v>0</v>
      </c>
      <c r="BH77" s="44">
        <f t="shared" si="78"/>
        <v>0</v>
      </c>
      <c r="BI77" s="44">
        <f t="shared" si="79"/>
        <v>0</v>
      </c>
      <c r="BJ77" s="44">
        <f t="shared" si="80"/>
        <v>0</v>
      </c>
      <c r="BK77" s="44">
        <f t="shared" si="81"/>
        <v>0</v>
      </c>
      <c r="BL77" s="44">
        <f t="shared" si="82"/>
        <v>0</v>
      </c>
      <c r="BM77" s="44">
        <f t="shared" si="83"/>
        <v>0</v>
      </c>
      <c r="BN77" s="48" t="str">
        <f t="shared" si="84"/>
        <v/>
      </c>
      <c r="BO77" s="44">
        <f>IF(COUNTBLANK(入力シート❷!E77:U77)=0,1,0)</f>
        <v>0</v>
      </c>
    </row>
    <row r="78" spans="1:67">
      <c r="A78" s="44">
        <v>76</v>
      </c>
      <c r="B78" s="44">
        <f>IF(AND(入力シート❷!$B78="ハイパーコース",入力シート❷!C78="A推薦(単願)"),1,0)</f>
        <v>0</v>
      </c>
      <c r="C78" s="44">
        <f>IF(AND(入力シート❷!$B78="アドバンストコース",入力シート❷!$C78="A推薦(単願)"),1,0)</f>
        <v>0</v>
      </c>
      <c r="D78" s="44">
        <f>IF(AND(入力シート❷!$B78="アグレッシブコース",入力シート❷!$C78="A推薦(単願)"),1,0)</f>
        <v>0</v>
      </c>
      <c r="E78" s="44">
        <f>IF(AND(入力シート❷!$B78="ハイパーコース",OR(入力シート❷!$C78="B推薦(併願)",入力シート❷!$C78="併願優遇")),1,0)</f>
        <v>0</v>
      </c>
      <c r="F78" s="44">
        <f>IF(AND(入力シート❷!$B78="アドバンストコース",OR(入力シート❷!$C78="B推薦(併願)",入力シート❷!$C78="併願優遇")),1,0)</f>
        <v>0</v>
      </c>
      <c r="G78" s="44">
        <f>IF(AND(入力シート❷!$B78="アグレッシブコース",OR(入力シート❷!$C78="B推薦(併願)",入力シート❷!$C78="併願優遇")),1,0)</f>
        <v>0</v>
      </c>
      <c r="H78" s="44">
        <f>IF(AND(入力シート❷!$B78="アグレッシブコース",入力シート❷!$C78="C推薦(第一志望)"),1,0)</f>
        <v>0</v>
      </c>
      <c r="I78" s="44">
        <f>IF(入力シート❷!V78=■■■!I$2,3,0)</f>
        <v>0</v>
      </c>
      <c r="J78" s="44">
        <f>IF(入力シート❷!W78=■■■!J$2,2,0)</f>
        <v>0</v>
      </c>
      <c r="K78" s="44">
        <f>IF(入力シート❷!X78=■■■!K$2,2,0)</f>
        <v>0</v>
      </c>
      <c r="L78" s="44">
        <f>IF(入力シート❷!Y78=■■■!L$2,2,0)</f>
        <v>0</v>
      </c>
      <c r="M78" s="44">
        <f>IF(入力シート❷!Z78=■■■!M$2,1,0)</f>
        <v>0</v>
      </c>
      <c r="N78" s="44">
        <f>IF(入力シート❷!AA78=■■■!N$2,1,0)</f>
        <v>0</v>
      </c>
      <c r="O78" s="44">
        <f>IF(入力シート❷!AB78=■■■!O$2,1,0)</f>
        <v>0</v>
      </c>
      <c r="P78" s="44">
        <f>IF(入力シート❷!AC78=■■■!P$2,1,0)</f>
        <v>0</v>
      </c>
      <c r="Q78" s="44">
        <f>IF(入力シート❷!AD78=■■■!Q$2,1,0)</f>
        <v>0</v>
      </c>
      <c r="R78" s="44">
        <f>IF(入力シート❷!AE78=■■■!R$2,1,0)</f>
        <v>0</v>
      </c>
      <c r="S78" s="44">
        <f>IF(入力シート❷!AF78=■■■!S$2,1,0)</f>
        <v>0</v>
      </c>
      <c r="T78" s="44">
        <f t="shared" si="44"/>
        <v>0</v>
      </c>
      <c r="U78" s="44">
        <f t="shared" si="45"/>
        <v>0</v>
      </c>
      <c r="V78" s="44">
        <f t="shared" si="46"/>
        <v>0</v>
      </c>
      <c r="W78" s="44">
        <f t="shared" si="47"/>
        <v>0</v>
      </c>
      <c r="X78" s="44">
        <f t="shared" si="48"/>
        <v>0</v>
      </c>
      <c r="Y78" s="44">
        <f t="shared" si="49"/>
        <v>0</v>
      </c>
      <c r="Z78" s="44">
        <f>SUM(入力シート❷!J78:M78,入力シート❷!R78)</f>
        <v>0</v>
      </c>
      <c r="AA78" s="44">
        <f>MIN(入力シート❷!J78:R78)</f>
        <v>0</v>
      </c>
      <c r="AB78" s="44">
        <f t="shared" si="50"/>
        <v>0</v>
      </c>
      <c r="AC78" s="44">
        <f t="shared" si="51"/>
        <v>0</v>
      </c>
      <c r="AD78" s="44">
        <f t="shared" si="52"/>
        <v>0</v>
      </c>
      <c r="AE78" s="44">
        <f t="shared" si="53"/>
        <v>0</v>
      </c>
      <c r="AF78" s="44">
        <f t="shared" si="54"/>
        <v>0</v>
      </c>
      <c r="AG78" s="44">
        <f t="shared" si="55"/>
        <v>0</v>
      </c>
      <c r="AH78" s="44">
        <f t="shared" si="56"/>
        <v>0</v>
      </c>
      <c r="AI78" s="44">
        <f t="shared" si="57"/>
        <v>0</v>
      </c>
      <c r="AJ78" s="44">
        <f>入力シート❷!S78</f>
        <v>0</v>
      </c>
      <c r="AK78" s="44">
        <f>入力シート❷!T78</f>
        <v>0</v>
      </c>
      <c r="AL78" s="44">
        <f>入力シート❷!U78</f>
        <v>0</v>
      </c>
      <c r="AM78" s="44">
        <f t="shared" si="58"/>
        <v>1</v>
      </c>
      <c r="AN78" s="44">
        <f t="shared" si="59"/>
        <v>0</v>
      </c>
      <c r="AO78" s="44">
        <f t="shared" si="60"/>
        <v>0</v>
      </c>
      <c r="AP78" s="44">
        <f t="shared" si="61"/>
        <v>0</v>
      </c>
      <c r="AQ78" s="44">
        <f t="shared" si="62"/>
        <v>0</v>
      </c>
      <c r="AR78" s="44">
        <f t="shared" si="63"/>
        <v>0</v>
      </c>
      <c r="AS78" s="44">
        <f t="shared" si="64"/>
        <v>0</v>
      </c>
      <c r="AT78" s="44"/>
      <c r="AU78" s="44">
        <f t="shared" si="65"/>
        <v>0</v>
      </c>
      <c r="AV78" s="44">
        <f t="shared" si="66"/>
        <v>0</v>
      </c>
      <c r="AW78" s="44">
        <f t="shared" si="67"/>
        <v>0</v>
      </c>
      <c r="AX78" s="44">
        <f t="shared" si="68"/>
        <v>0</v>
      </c>
      <c r="AY78" s="44">
        <f t="shared" si="69"/>
        <v>0</v>
      </c>
      <c r="AZ78" s="44">
        <f t="shared" si="70"/>
        <v>0</v>
      </c>
      <c r="BA78" s="44">
        <f t="shared" si="71"/>
        <v>0</v>
      </c>
      <c r="BB78" s="44">
        <f t="shared" si="72"/>
        <v>0</v>
      </c>
      <c r="BC78" s="44">
        <f t="shared" si="73"/>
        <v>0</v>
      </c>
      <c r="BD78" s="44">
        <f t="shared" si="74"/>
        <v>0</v>
      </c>
      <c r="BE78" s="44">
        <f t="shared" si="75"/>
        <v>0</v>
      </c>
      <c r="BF78" s="44">
        <f t="shared" si="76"/>
        <v>0</v>
      </c>
      <c r="BG78" s="44">
        <f t="shared" si="77"/>
        <v>0</v>
      </c>
      <c r="BH78" s="44">
        <f t="shared" si="78"/>
        <v>0</v>
      </c>
      <c r="BI78" s="44">
        <f t="shared" si="79"/>
        <v>0</v>
      </c>
      <c r="BJ78" s="44">
        <f t="shared" si="80"/>
        <v>0</v>
      </c>
      <c r="BK78" s="44">
        <f t="shared" si="81"/>
        <v>0</v>
      </c>
      <c r="BL78" s="44">
        <f t="shared" si="82"/>
        <v>0</v>
      </c>
      <c r="BM78" s="44">
        <f t="shared" si="83"/>
        <v>0</v>
      </c>
      <c r="BN78" s="48" t="str">
        <f t="shared" si="84"/>
        <v/>
      </c>
      <c r="BO78" s="44">
        <f>IF(COUNTBLANK(入力シート❷!E78:U78)=0,1,0)</f>
        <v>0</v>
      </c>
    </row>
    <row r="79" spans="1:67">
      <c r="A79" s="44">
        <v>77</v>
      </c>
      <c r="B79" s="44">
        <f>IF(AND(入力シート❷!$B79="ハイパーコース",入力シート❷!C79="A推薦(単願)"),1,0)</f>
        <v>0</v>
      </c>
      <c r="C79" s="44">
        <f>IF(AND(入力シート❷!$B79="アドバンストコース",入力シート❷!$C79="A推薦(単願)"),1,0)</f>
        <v>0</v>
      </c>
      <c r="D79" s="44">
        <f>IF(AND(入力シート❷!$B79="アグレッシブコース",入力シート❷!$C79="A推薦(単願)"),1,0)</f>
        <v>0</v>
      </c>
      <c r="E79" s="44">
        <f>IF(AND(入力シート❷!$B79="ハイパーコース",OR(入力シート❷!$C79="B推薦(併願)",入力シート❷!$C79="併願優遇")),1,0)</f>
        <v>0</v>
      </c>
      <c r="F79" s="44">
        <f>IF(AND(入力シート❷!$B79="アドバンストコース",OR(入力シート❷!$C79="B推薦(併願)",入力シート❷!$C79="併願優遇")),1,0)</f>
        <v>0</v>
      </c>
      <c r="G79" s="44">
        <f>IF(AND(入力シート❷!$B79="アグレッシブコース",OR(入力シート❷!$C79="B推薦(併願)",入力シート❷!$C79="併願優遇")),1,0)</f>
        <v>0</v>
      </c>
      <c r="H79" s="44">
        <f>IF(AND(入力シート❷!$B79="アグレッシブコース",入力シート❷!$C79="C推薦(第一志望)"),1,0)</f>
        <v>0</v>
      </c>
      <c r="I79" s="44">
        <f>IF(入力シート❷!V79=■■■!I$2,3,0)</f>
        <v>0</v>
      </c>
      <c r="J79" s="44">
        <f>IF(入力シート❷!W79=■■■!J$2,2,0)</f>
        <v>0</v>
      </c>
      <c r="K79" s="44">
        <f>IF(入力シート❷!X79=■■■!K$2,2,0)</f>
        <v>0</v>
      </c>
      <c r="L79" s="44">
        <f>IF(入力シート❷!Y79=■■■!L$2,2,0)</f>
        <v>0</v>
      </c>
      <c r="M79" s="44">
        <f>IF(入力シート❷!Z79=■■■!M$2,1,0)</f>
        <v>0</v>
      </c>
      <c r="N79" s="44">
        <f>IF(入力シート❷!AA79=■■■!N$2,1,0)</f>
        <v>0</v>
      </c>
      <c r="O79" s="44">
        <f>IF(入力シート❷!AB79=■■■!O$2,1,0)</f>
        <v>0</v>
      </c>
      <c r="P79" s="44">
        <f>IF(入力シート❷!AC79=■■■!P$2,1,0)</f>
        <v>0</v>
      </c>
      <c r="Q79" s="44">
        <f>IF(入力シート❷!AD79=■■■!Q$2,1,0)</f>
        <v>0</v>
      </c>
      <c r="R79" s="44">
        <f>IF(入力シート❷!AE79=■■■!R$2,1,0)</f>
        <v>0</v>
      </c>
      <c r="S79" s="44">
        <f>IF(入力シート❷!AF79=■■■!S$2,1,0)</f>
        <v>0</v>
      </c>
      <c r="T79" s="44">
        <f t="shared" si="44"/>
        <v>0</v>
      </c>
      <c r="U79" s="44">
        <f t="shared" si="45"/>
        <v>0</v>
      </c>
      <c r="V79" s="44">
        <f t="shared" si="46"/>
        <v>0</v>
      </c>
      <c r="W79" s="44">
        <f t="shared" si="47"/>
        <v>0</v>
      </c>
      <c r="X79" s="44">
        <f t="shared" si="48"/>
        <v>0</v>
      </c>
      <c r="Y79" s="44">
        <f t="shared" si="49"/>
        <v>0</v>
      </c>
      <c r="Z79" s="44">
        <f>SUM(入力シート❷!J79:M79,入力シート❷!R79)</f>
        <v>0</v>
      </c>
      <c r="AA79" s="44">
        <f>MIN(入力シート❷!J79:R79)</f>
        <v>0</v>
      </c>
      <c r="AB79" s="44">
        <f t="shared" si="50"/>
        <v>0</v>
      </c>
      <c r="AC79" s="44">
        <f t="shared" si="51"/>
        <v>0</v>
      </c>
      <c r="AD79" s="44">
        <f t="shared" si="52"/>
        <v>0</v>
      </c>
      <c r="AE79" s="44">
        <f t="shared" si="53"/>
        <v>0</v>
      </c>
      <c r="AF79" s="44">
        <f t="shared" si="54"/>
        <v>0</v>
      </c>
      <c r="AG79" s="44">
        <f t="shared" si="55"/>
        <v>0</v>
      </c>
      <c r="AH79" s="44">
        <f t="shared" si="56"/>
        <v>0</v>
      </c>
      <c r="AI79" s="44">
        <f t="shared" si="57"/>
        <v>0</v>
      </c>
      <c r="AJ79" s="44">
        <f>入力シート❷!S79</f>
        <v>0</v>
      </c>
      <c r="AK79" s="44">
        <f>入力シート❷!T79</f>
        <v>0</v>
      </c>
      <c r="AL79" s="44">
        <f>入力シート❷!U79</f>
        <v>0</v>
      </c>
      <c r="AM79" s="44">
        <f t="shared" si="58"/>
        <v>1</v>
      </c>
      <c r="AN79" s="44">
        <f t="shared" si="59"/>
        <v>0</v>
      </c>
      <c r="AO79" s="44">
        <f t="shared" si="60"/>
        <v>0</v>
      </c>
      <c r="AP79" s="44">
        <f t="shared" si="61"/>
        <v>0</v>
      </c>
      <c r="AQ79" s="44">
        <f t="shared" si="62"/>
        <v>0</v>
      </c>
      <c r="AR79" s="44">
        <f t="shared" si="63"/>
        <v>0</v>
      </c>
      <c r="AS79" s="44">
        <f t="shared" si="64"/>
        <v>0</v>
      </c>
      <c r="AT79" s="44"/>
      <c r="AU79" s="44">
        <f t="shared" si="65"/>
        <v>0</v>
      </c>
      <c r="AV79" s="44">
        <f t="shared" si="66"/>
        <v>0</v>
      </c>
      <c r="AW79" s="44">
        <f t="shared" si="67"/>
        <v>0</v>
      </c>
      <c r="AX79" s="44">
        <f t="shared" si="68"/>
        <v>0</v>
      </c>
      <c r="AY79" s="44">
        <f t="shared" si="69"/>
        <v>0</v>
      </c>
      <c r="AZ79" s="44">
        <f t="shared" si="70"/>
        <v>0</v>
      </c>
      <c r="BA79" s="44">
        <f t="shared" si="71"/>
        <v>0</v>
      </c>
      <c r="BB79" s="44">
        <f t="shared" si="72"/>
        <v>0</v>
      </c>
      <c r="BC79" s="44">
        <f t="shared" si="73"/>
        <v>0</v>
      </c>
      <c r="BD79" s="44">
        <f t="shared" si="74"/>
        <v>0</v>
      </c>
      <c r="BE79" s="44">
        <f t="shared" si="75"/>
        <v>0</v>
      </c>
      <c r="BF79" s="44">
        <f t="shared" si="76"/>
        <v>0</v>
      </c>
      <c r="BG79" s="44">
        <f t="shared" si="77"/>
        <v>0</v>
      </c>
      <c r="BH79" s="44">
        <f t="shared" si="78"/>
        <v>0</v>
      </c>
      <c r="BI79" s="44">
        <f t="shared" si="79"/>
        <v>0</v>
      </c>
      <c r="BJ79" s="44">
        <f t="shared" si="80"/>
        <v>0</v>
      </c>
      <c r="BK79" s="44">
        <f t="shared" si="81"/>
        <v>0</v>
      </c>
      <c r="BL79" s="44">
        <f t="shared" si="82"/>
        <v>0</v>
      </c>
      <c r="BM79" s="44">
        <f t="shared" si="83"/>
        <v>0</v>
      </c>
      <c r="BN79" s="48" t="str">
        <f t="shared" si="84"/>
        <v/>
      </c>
      <c r="BO79" s="44">
        <f>IF(COUNTBLANK(入力シート❷!E79:U79)=0,1,0)</f>
        <v>0</v>
      </c>
    </row>
    <row r="80" spans="1:67">
      <c r="A80" s="44">
        <v>78</v>
      </c>
      <c r="B80" s="44">
        <f>IF(AND(入力シート❷!$B80="ハイパーコース",入力シート❷!C80="A推薦(単願)"),1,0)</f>
        <v>0</v>
      </c>
      <c r="C80" s="44">
        <f>IF(AND(入力シート❷!$B80="アドバンストコース",入力シート❷!$C80="A推薦(単願)"),1,0)</f>
        <v>0</v>
      </c>
      <c r="D80" s="44">
        <f>IF(AND(入力シート❷!$B80="アグレッシブコース",入力シート❷!$C80="A推薦(単願)"),1,0)</f>
        <v>0</v>
      </c>
      <c r="E80" s="44">
        <f>IF(AND(入力シート❷!$B80="ハイパーコース",OR(入力シート❷!$C80="B推薦(併願)",入力シート❷!$C80="併願優遇")),1,0)</f>
        <v>0</v>
      </c>
      <c r="F80" s="44">
        <f>IF(AND(入力シート❷!$B80="アドバンストコース",OR(入力シート❷!$C80="B推薦(併願)",入力シート❷!$C80="併願優遇")),1,0)</f>
        <v>0</v>
      </c>
      <c r="G80" s="44">
        <f>IF(AND(入力シート❷!$B80="アグレッシブコース",OR(入力シート❷!$C80="B推薦(併願)",入力シート❷!$C80="併願優遇")),1,0)</f>
        <v>0</v>
      </c>
      <c r="H80" s="44">
        <f>IF(AND(入力シート❷!$B80="アグレッシブコース",入力シート❷!$C80="C推薦(第一志望)"),1,0)</f>
        <v>0</v>
      </c>
      <c r="I80" s="44">
        <f>IF(入力シート❷!V80=■■■!I$2,3,0)</f>
        <v>0</v>
      </c>
      <c r="J80" s="44">
        <f>IF(入力シート❷!W80=■■■!J$2,2,0)</f>
        <v>0</v>
      </c>
      <c r="K80" s="44">
        <f>IF(入力シート❷!X80=■■■!K$2,2,0)</f>
        <v>0</v>
      </c>
      <c r="L80" s="44">
        <f>IF(入力シート❷!Y80=■■■!L$2,2,0)</f>
        <v>0</v>
      </c>
      <c r="M80" s="44">
        <f>IF(入力シート❷!Z80=■■■!M$2,1,0)</f>
        <v>0</v>
      </c>
      <c r="N80" s="44">
        <f>IF(入力シート❷!AA80=■■■!N$2,1,0)</f>
        <v>0</v>
      </c>
      <c r="O80" s="44">
        <f>IF(入力シート❷!AB80=■■■!O$2,1,0)</f>
        <v>0</v>
      </c>
      <c r="P80" s="44">
        <f>IF(入力シート❷!AC80=■■■!P$2,1,0)</f>
        <v>0</v>
      </c>
      <c r="Q80" s="44">
        <f>IF(入力シート❷!AD80=■■■!Q$2,1,0)</f>
        <v>0</v>
      </c>
      <c r="R80" s="44">
        <f>IF(入力シート❷!AE80=■■■!R$2,1,0)</f>
        <v>0</v>
      </c>
      <c r="S80" s="44">
        <f>IF(入力シート❷!AF80=■■■!S$2,1,0)</f>
        <v>0</v>
      </c>
      <c r="T80" s="44">
        <f t="shared" si="44"/>
        <v>0</v>
      </c>
      <c r="U80" s="44">
        <f t="shared" si="45"/>
        <v>0</v>
      </c>
      <c r="V80" s="44">
        <f t="shared" si="46"/>
        <v>0</v>
      </c>
      <c r="W80" s="44">
        <f t="shared" si="47"/>
        <v>0</v>
      </c>
      <c r="X80" s="44">
        <f t="shared" si="48"/>
        <v>0</v>
      </c>
      <c r="Y80" s="44">
        <f t="shared" si="49"/>
        <v>0</v>
      </c>
      <c r="Z80" s="44">
        <f>SUM(入力シート❷!J80:M80,入力シート❷!R80)</f>
        <v>0</v>
      </c>
      <c r="AA80" s="44">
        <f>MIN(入力シート❷!J80:R80)</f>
        <v>0</v>
      </c>
      <c r="AB80" s="44">
        <f t="shared" si="50"/>
        <v>0</v>
      </c>
      <c r="AC80" s="44">
        <f t="shared" si="51"/>
        <v>0</v>
      </c>
      <c r="AD80" s="44">
        <f t="shared" si="52"/>
        <v>0</v>
      </c>
      <c r="AE80" s="44">
        <f t="shared" si="53"/>
        <v>0</v>
      </c>
      <c r="AF80" s="44">
        <f t="shared" si="54"/>
        <v>0</v>
      </c>
      <c r="AG80" s="44">
        <f t="shared" si="55"/>
        <v>0</v>
      </c>
      <c r="AH80" s="44">
        <f t="shared" si="56"/>
        <v>0</v>
      </c>
      <c r="AI80" s="44">
        <f t="shared" si="57"/>
        <v>0</v>
      </c>
      <c r="AJ80" s="44">
        <f>入力シート❷!S80</f>
        <v>0</v>
      </c>
      <c r="AK80" s="44">
        <f>入力シート❷!T80</f>
        <v>0</v>
      </c>
      <c r="AL80" s="44">
        <f>入力シート❷!U80</f>
        <v>0</v>
      </c>
      <c r="AM80" s="44">
        <f t="shared" si="58"/>
        <v>1</v>
      </c>
      <c r="AN80" s="44">
        <f t="shared" si="59"/>
        <v>0</v>
      </c>
      <c r="AO80" s="44">
        <f t="shared" si="60"/>
        <v>0</v>
      </c>
      <c r="AP80" s="44">
        <f t="shared" si="61"/>
        <v>0</v>
      </c>
      <c r="AQ80" s="44">
        <f t="shared" si="62"/>
        <v>0</v>
      </c>
      <c r="AR80" s="44">
        <f t="shared" si="63"/>
        <v>0</v>
      </c>
      <c r="AS80" s="44">
        <f t="shared" si="64"/>
        <v>0</v>
      </c>
      <c r="AT80" s="44"/>
      <c r="AU80" s="44">
        <f t="shared" si="65"/>
        <v>0</v>
      </c>
      <c r="AV80" s="44">
        <f t="shared" si="66"/>
        <v>0</v>
      </c>
      <c r="AW80" s="44">
        <f t="shared" si="67"/>
        <v>0</v>
      </c>
      <c r="AX80" s="44">
        <f t="shared" si="68"/>
        <v>0</v>
      </c>
      <c r="AY80" s="44">
        <f t="shared" si="69"/>
        <v>0</v>
      </c>
      <c r="AZ80" s="44">
        <f t="shared" si="70"/>
        <v>0</v>
      </c>
      <c r="BA80" s="44">
        <f t="shared" si="71"/>
        <v>0</v>
      </c>
      <c r="BB80" s="44">
        <f t="shared" si="72"/>
        <v>0</v>
      </c>
      <c r="BC80" s="44">
        <f t="shared" si="73"/>
        <v>0</v>
      </c>
      <c r="BD80" s="44">
        <f t="shared" si="74"/>
        <v>0</v>
      </c>
      <c r="BE80" s="44">
        <f t="shared" si="75"/>
        <v>0</v>
      </c>
      <c r="BF80" s="44">
        <f t="shared" si="76"/>
        <v>0</v>
      </c>
      <c r="BG80" s="44">
        <f t="shared" si="77"/>
        <v>0</v>
      </c>
      <c r="BH80" s="44">
        <f t="shared" si="78"/>
        <v>0</v>
      </c>
      <c r="BI80" s="44">
        <f t="shared" si="79"/>
        <v>0</v>
      </c>
      <c r="BJ80" s="44">
        <f t="shared" si="80"/>
        <v>0</v>
      </c>
      <c r="BK80" s="44">
        <f t="shared" si="81"/>
        <v>0</v>
      </c>
      <c r="BL80" s="44">
        <f t="shared" si="82"/>
        <v>0</v>
      </c>
      <c r="BM80" s="44">
        <f t="shared" si="83"/>
        <v>0</v>
      </c>
      <c r="BN80" s="48" t="str">
        <f t="shared" si="84"/>
        <v/>
      </c>
      <c r="BO80" s="44">
        <f>IF(COUNTBLANK(入力シート❷!E80:U80)=0,1,0)</f>
        <v>0</v>
      </c>
    </row>
    <row r="81" spans="1:67">
      <c r="A81" s="44">
        <v>79</v>
      </c>
      <c r="B81" s="44">
        <f>IF(AND(入力シート❷!$B81="ハイパーコース",入力シート❷!C81="A推薦(単願)"),1,0)</f>
        <v>0</v>
      </c>
      <c r="C81" s="44">
        <f>IF(AND(入力シート❷!$B81="アドバンストコース",入力シート❷!$C81="A推薦(単願)"),1,0)</f>
        <v>0</v>
      </c>
      <c r="D81" s="44">
        <f>IF(AND(入力シート❷!$B81="アグレッシブコース",入力シート❷!$C81="A推薦(単願)"),1,0)</f>
        <v>0</v>
      </c>
      <c r="E81" s="44">
        <f>IF(AND(入力シート❷!$B81="ハイパーコース",OR(入力シート❷!$C81="B推薦(併願)",入力シート❷!$C81="併願優遇")),1,0)</f>
        <v>0</v>
      </c>
      <c r="F81" s="44">
        <f>IF(AND(入力シート❷!$B81="アドバンストコース",OR(入力シート❷!$C81="B推薦(併願)",入力シート❷!$C81="併願優遇")),1,0)</f>
        <v>0</v>
      </c>
      <c r="G81" s="44">
        <f>IF(AND(入力シート❷!$B81="アグレッシブコース",OR(入力シート❷!$C81="B推薦(併願)",入力シート❷!$C81="併願優遇")),1,0)</f>
        <v>0</v>
      </c>
      <c r="H81" s="44">
        <f>IF(AND(入力シート❷!$B81="アグレッシブコース",入力シート❷!$C81="C推薦(第一志望)"),1,0)</f>
        <v>0</v>
      </c>
      <c r="I81" s="44">
        <f>IF(入力シート❷!V81=■■■!I$2,3,0)</f>
        <v>0</v>
      </c>
      <c r="J81" s="44">
        <f>IF(入力シート❷!W81=■■■!J$2,2,0)</f>
        <v>0</v>
      </c>
      <c r="K81" s="44">
        <f>IF(入力シート❷!X81=■■■!K$2,2,0)</f>
        <v>0</v>
      </c>
      <c r="L81" s="44">
        <f>IF(入力シート❷!Y81=■■■!L$2,2,0)</f>
        <v>0</v>
      </c>
      <c r="M81" s="44">
        <f>IF(入力シート❷!Z81=■■■!M$2,1,0)</f>
        <v>0</v>
      </c>
      <c r="N81" s="44">
        <f>IF(入力シート❷!AA81=■■■!N$2,1,0)</f>
        <v>0</v>
      </c>
      <c r="O81" s="44">
        <f>IF(入力シート❷!AB81=■■■!O$2,1,0)</f>
        <v>0</v>
      </c>
      <c r="P81" s="44">
        <f>IF(入力シート❷!AC81=■■■!P$2,1,0)</f>
        <v>0</v>
      </c>
      <c r="Q81" s="44">
        <f>IF(入力シート❷!AD81=■■■!Q$2,1,0)</f>
        <v>0</v>
      </c>
      <c r="R81" s="44">
        <f>IF(入力シート❷!AE81=■■■!R$2,1,0)</f>
        <v>0</v>
      </c>
      <c r="S81" s="44">
        <f>IF(入力シート❷!AF81=■■■!S$2,1,0)</f>
        <v>0</v>
      </c>
      <c r="T81" s="44">
        <f t="shared" si="44"/>
        <v>0</v>
      </c>
      <c r="U81" s="44">
        <f t="shared" si="45"/>
        <v>0</v>
      </c>
      <c r="V81" s="44">
        <f t="shared" si="46"/>
        <v>0</v>
      </c>
      <c r="W81" s="44">
        <f t="shared" si="47"/>
        <v>0</v>
      </c>
      <c r="X81" s="44">
        <f t="shared" si="48"/>
        <v>0</v>
      </c>
      <c r="Y81" s="44">
        <f t="shared" si="49"/>
        <v>0</v>
      </c>
      <c r="Z81" s="44">
        <f>SUM(入力シート❷!J81:M81,入力シート❷!R81)</f>
        <v>0</v>
      </c>
      <c r="AA81" s="44">
        <f>MIN(入力シート❷!J81:R81)</f>
        <v>0</v>
      </c>
      <c r="AB81" s="44">
        <f t="shared" si="50"/>
        <v>0</v>
      </c>
      <c r="AC81" s="44">
        <f t="shared" si="51"/>
        <v>0</v>
      </c>
      <c r="AD81" s="44">
        <f t="shared" si="52"/>
        <v>0</v>
      </c>
      <c r="AE81" s="44">
        <f t="shared" si="53"/>
        <v>0</v>
      </c>
      <c r="AF81" s="44">
        <f t="shared" si="54"/>
        <v>0</v>
      </c>
      <c r="AG81" s="44">
        <f t="shared" si="55"/>
        <v>0</v>
      </c>
      <c r="AH81" s="44">
        <f t="shared" si="56"/>
        <v>0</v>
      </c>
      <c r="AI81" s="44">
        <f t="shared" si="57"/>
        <v>0</v>
      </c>
      <c r="AJ81" s="44">
        <f>入力シート❷!S81</f>
        <v>0</v>
      </c>
      <c r="AK81" s="44">
        <f>入力シート❷!T81</f>
        <v>0</v>
      </c>
      <c r="AL81" s="44">
        <f>入力シート❷!U81</f>
        <v>0</v>
      </c>
      <c r="AM81" s="44">
        <f t="shared" si="58"/>
        <v>1</v>
      </c>
      <c r="AN81" s="44">
        <f t="shared" si="59"/>
        <v>0</v>
      </c>
      <c r="AO81" s="44">
        <f t="shared" si="60"/>
        <v>0</v>
      </c>
      <c r="AP81" s="44">
        <f t="shared" si="61"/>
        <v>0</v>
      </c>
      <c r="AQ81" s="44">
        <f t="shared" si="62"/>
        <v>0</v>
      </c>
      <c r="AR81" s="44">
        <f t="shared" si="63"/>
        <v>0</v>
      </c>
      <c r="AS81" s="44">
        <f t="shared" si="64"/>
        <v>0</v>
      </c>
      <c r="AT81" s="44"/>
      <c r="AU81" s="44">
        <f t="shared" si="65"/>
        <v>0</v>
      </c>
      <c r="AV81" s="44">
        <f t="shared" si="66"/>
        <v>0</v>
      </c>
      <c r="AW81" s="44">
        <f t="shared" si="67"/>
        <v>0</v>
      </c>
      <c r="AX81" s="44">
        <f t="shared" si="68"/>
        <v>0</v>
      </c>
      <c r="AY81" s="44">
        <f t="shared" si="69"/>
        <v>0</v>
      </c>
      <c r="AZ81" s="44">
        <f t="shared" si="70"/>
        <v>0</v>
      </c>
      <c r="BA81" s="44">
        <f t="shared" si="71"/>
        <v>0</v>
      </c>
      <c r="BB81" s="44">
        <f t="shared" si="72"/>
        <v>0</v>
      </c>
      <c r="BC81" s="44">
        <f t="shared" si="73"/>
        <v>0</v>
      </c>
      <c r="BD81" s="44">
        <f t="shared" si="74"/>
        <v>0</v>
      </c>
      <c r="BE81" s="44">
        <f t="shared" si="75"/>
        <v>0</v>
      </c>
      <c r="BF81" s="44">
        <f t="shared" si="76"/>
        <v>0</v>
      </c>
      <c r="BG81" s="44">
        <f t="shared" si="77"/>
        <v>0</v>
      </c>
      <c r="BH81" s="44">
        <f t="shared" si="78"/>
        <v>0</v>
      </c>
      <c r="BI81" s="44">
        <f t="shared" si="79"/>
        <v>0</v>
      </c>
      <c r="BJ81" s="44">
        <f t="shared" si="80"/>
        <v>0</v>
      </c>
      <c r="BK81" s="44">
        <f t="shared" si="81"/>
        <v>0</v>
      </c>
      <c r="BL81" s="44">
        <f t="shared" si="82"/>
        <v>0</v>
      </c>
      <c r="BM81" s="44">
        <f t="shared" si="83"/>
        <v>0</v>
      </c>
      <c r="BN81" s="48" t="str">
        <f t="shared" si="84"/>
        <v/>
      </c>
      <c r="BO81" s="44">
        <f>IF(COUNTBLANK(入力シート❷!E81:U81)=0,1,0)</f>
        <v>0</v>
      </c>
    </row>
    <row r="82" spans="1:67">
      <c r="A82" s="44">
        <v>80</v>
      </c>
      <c r="B82" s="44">
        <f>IF(AND(入力シート❷!$B82="ハイパーコース",入力シート❷!C82="A推薦(単願)"),1,0)</f>
        <v>0</v>
      </c>
      <c r="C82" s="44">
        <f>IF(AND(入力シート❷!$B82="アドバンストコース",入力シート❷!$C82="A推薦(単願)"),1,0)</f>
        <v>0</v>
      </c>
      <c r="D82" s="44">
        <f>IF(AND(入力シート❷!$B82="アグレッシブコース",入力シート❷!$C82="A推薦(単願)"),1,0)</f>
        <v>0</v>
      </c>
      <c r="E82" s="44">
        <f>IF(AND(入力シート❷!$B82="ハイパーコース",OR(入力シート❷!$C82="B推薦(併願)",入力シート❷!$C82="併願優遇")),1,0)</f>
        <v>0</v>
      </c>
      <c r="F82" s="44">
        <f>IF(AND(入力シート❷!$B82="アドバンストコース",OR(入力シート❷!$C82="B推薦(併願)",入力シート❷!$C82="併願優遇")),1,0)</f>
        <v>0</v>
      </c>
      <c r="G82" s="44">
        <f>IF(AND(入力シート❷!$B82="アグレッシブコース",OR(入力シート❷!$C82="B推薦(併願)",入力シート❷!$C82="併願優遇")),1,0)</f>
        <v>0</v>
      </c>
      <c r="H82" s="44">
        <f>IF(AND(入力シート❷!$B82="アグレッシブコース",入力シート❷!$C82="C推薦(第一志望)"),1,0)</f>
        <v>0</v>
      </c>
      <c r="I82" s="44">
        <f>IF(入力シート❷!V82=■■■!I$2,3,0)</f>
        <v>0</v>
      </c>
      <c r="J82" s="44">
        <f>IF(入力シート❷!W82=■■■!J$2,2,0)</f>
        <v>0</v>
      </c>
      <c r="K82" s="44">
        <f>IF(入力シート❷!X82=■■■!K$2,2,0)</f>
        <v>0</v>
      </c>
      <c r="L82" s="44">
        <f>IF(入力シート❷!Y82=■■■!L$2,2,0)</f>
        <v>0</v>
      </c>
      <c r="M82" s="44">
        <f>IF(入力シート❷!Z82=■■■!M$2,1,0)</f>
        <v>0</v>
      </c>
      <c r="N82" s="44">
        <f>IF(入力シート❷!AA82=■■■!N$2,1,0)</f>
        <v>0</v>
      </c>
      <c r="O82" s="44">
        <f>IF(入力シート❷!AB82=■■■!O$2,1,0)</f>
        <v>0</v>
      </c>
      <c r="P82" s="44">
        <f>IF(入力シート❷!AC82=■■■!P$2,1,0)</f>
        <v>0</v>
      </c>
      <c r="Q82" s="44">
        <f>IF(入力シート❷!AD82=■■■!Q$2,1,0)</f>
        <v>0</v>
      </c>
      <c r="R82" s="44">
        <f>IF(入力シート❷!AE82=■■■!R$2,1,0)</f>
        <v>0</v>
      </c>
      <c r="S82" s="44">
        <f>IF(入力シート❷!AF82=■■■!S$2,1,0)</f>
        <v>0</v>
      </c>
      <c r="T82" s="44">
        <f t="shared" si="44"/>
        <v>0</v>
      </c>
      <c r="U82" s="44">
        <f t="shared" si="45"/>
        <v>0</v>
      </c>
      <c r="V82" s="44">
        <f t="shared" si="46"/>
        <v>0</v>
      </c>
      <c r="W82" s="44">
        <f t="shared" si="47"/>
        <v>0</v>
      </c>
      <c r="X82" s="44">
        <f t="shared" si="48"/>
        <v>0</v>
      </c>
      <c r="Y82" s="44">
        <f t="shared" si="49"/>
        <v>0</v>
      </c>
      <c r="Z82" s="44">
        <f>SUM(入力シート❷!J82:M82,入力シート❷!R82)</f>
        <v>0</v>
      </c>
      <c r="AA82" s="44">
        <f>MIN(入力シート❷!J82:R82)</f>
        <v>0</v>
      </c>
      <c r="AB82" s="44">
        <f t="shared" si="50"/>
        <v>0</v>
      </c>
      <c r="AC82" s="44">
        <f t="shared" si="51"/>
        <v>0</v>
      </c>
      <c r="AD82" s="44">
        <f t="shared" si="52"/>
        <v>0</v>
      </c>
      <c r="AE82" s="44">
        <f t="shared" si="53"/>
        <v>0</v>
      </c>
      <c r="AF82" s="44">
        <f t="shared" si="54"/>
        <v>0</v>
      </c>
      <c r="AG82" s="44">
        <f t="shared" si="55"/>
        <v>0</v>
      </c>
      <c r="AH82" s="44">
        <f t="shared" si="56"/>
        <v>0</v>
      </c>
      <c r="AI82" s="44">
        <f t="shared" si="57"/>
        <v>0</v>
      </c>
      <c r="AJ82" s="44">
        <f>入力シート❷!S82</f>
        <v>0</v>
      </c>
      <c r="AK82" s="44">
        <f>入力シート❷!T82</f>
        <v>0</v>
      </c>
      <c r="AL82" s="44">
        <f>入力シート❷!U82</f>
        <v>0</v>
      </c>
      <c r="AM82" s="44">
        <f t="shared" si="58"/>
        <v>1</v>
      </c>
      <c r="AN82" s="44">
        <f t="shared" si="59"/>
        <v>0</v>
      </c>
      <c r="AO82" s="44">
        <f t="shared" si="60"/>
        <v>0</v>
      </c>
      <c r="AP82" s="44">
        <f t="shared" si="61"/>
        <v>0</v>
      </c>
      <c r="AQ82" s="44">
        <f t="shared" si="62"/>
        <v>0</v>
      </c>
      <c r="AR82" s="44">
        <f t="shared" si="63"/>
        <v>0</v>
      </c>
      <c r="AS82" s="44">
        <f t="shared" si="64"/>
        <v>0</v>
      </c>
      <c r="AT82" s="44"/>
      <c r="AU82" s="44">
        <f t="shared" si="65"/>
        <v>0</v>
      </c>
      <c r="AV82" s="44">
        <f t="shared" si="66"/>
        <v>0</v>
      </c>
      <c r="AW82" s="44">
        <f t="shared" si="67"/>
        <v>0</v>
      </c>
      <c r="AX82" s="44">
        <f t="shared" si="68"/>
        <v>0</v>
      </c>
      <c r="AY82" s="44">
        <f t="shared" si="69"/>
        <v>0</v>
      </c>
      <c r="AZ82" s="44">
        <f t="shared" si="70"/>
        <v>0</v>
      </c>
      <c r="BA82" s="44">
        <f t="shared" si="71"/>
        <v>0</v>
      </c>
      <c r="BB82" s="44">
        <f t="shared" si="72"/>
        <v>0</v>
      </c>
      <c r="BC82" s="44">
        <f t="shared" si="73"/>
        <v>0</v>
      </c>
      <c r="BD82" s="44">
        <f t="shared" si="74"/>
        <v>0</v>
      </c>
      <c r="BE82" s="44">
        <f t="shared" si="75"/>
        <v>0</v>
      </c>
      <c r="BF82" s="44">
        <f t="shared" si="76"/>
        <v>0</v>
      </c>
      <c r="BG82" s="44">
        <f t="shared" si="77"/>
        <v>0</v>
      </c>
      <c r="BH82" s="44">
        <f t="shared" si="78"/>
        <v>0</v>
      </c>
      <c r="BI82" s="44">
        <f t="shared" si="79"/>
        <v>0</v>
      </c>
      <c r="BJ82" s="44">
        <f t="shared" si="80"/>
        <v>0</v>
      </c>
      <c r="BK82" s="44">
        <f t="shared" si="81"/>
        <v>0</v>
      </c>
      <c r="BL82" s="44">
        <f t="shared" si="82"/>
        <v>0</v>
      </c>
      <c r="BM82" s="44">
        <f t="shared" si="83"/>
        <v>0</v>
      </c>
      <c r="BN82" s="48" t="str">
        <f t="shared" si="84"/>
        <v/>
      </c>
      <c r="BO82" s="44">
        <f>IF(COUNTBLANK(入力シート❷!E82:U82)=0,1,0)</f>
        <v>0</v>
      </c>
    </row>
    <row r="83" spans="1:67">
      <c r="A83" s="44">
        <v>81</v>
      </c>
      <c r="B83" s="44">
        <f>IF(AND(入力シート❷!$B83="ハイパーコース",入力シート❷!C83="A推薦(単願)"),1,0)</f>
        <v>0</v>
      </c>
      <c r="C83" s="44">
        <f>IF(AND(入力シート❷!$B83="アドバンストコース",入力シート❷!$C83="A推薦(単願)"),1,0)</f>
        <v>0</v>
      </c>
      <c r="D83" s="44">
        <f>IF(AND(入力シート❷!$B83="アグレッシブコース",入力シート❷!$C83="A推薦(単願)"),1,0)</f>
        <v>0</v>
      </c>
      <c r="E83" s="44">
        <f>IF(AND(入力シート❷!$B83="ハイパーコース",OR(入力シート❷!$C83="B推薦(併願)",入力シート❷!$C83="併願優遇")),1,0)</f>
        <v>0</v>
      </c>
      <c r="F83" s="44">
        <f>IF(AND(入力シート❷!$B83="アドバンストコース",OR(入力シート❷!$C83="B推薦(併願)",入力シート❷!$C83="併願優遇")),1,0)</f>
        <v>0</v>
      </c>
      <c r="G83" s="44">
        <f>IF(AND(入力シート❷!$B83="アグレッシブコース",OR(入力シート❷!$C83="B推薦(併願)",入力シート❷!$C83="併願優遇")),1,0)</f>
        <v>0</v>
      </c>
      <c r="H83" s="44">
        <f>IF(AND(入力シート❷!$B83="アグレッシブコース",入力シート❷!$C83="C推薦(第一志望)"),1,0)</f>
        <v>0</v>
      </c>
      <c r="I83" s="44">
        <f>IF(入力シート❷!V83=■■■!I$2,3,0)</f>
        <v>0</v>
      </c>
      <c r="J83" s="44">
        <f>IF(入力シート❷!W83=■■■!J$2,2,0)</f>
        <v>0</v>
      </c>
      <c r="K83" s="44">
        <f>IF(入力シート❷!X83=■■■!K$2,2,0)</f>
        <v>0</v>
      </c>
      <c r="L83" s="44">
        <f>IF(入力シート❷!Y83=■■■!L$2,2,0)</f>
        <v>0</v>
      </c>
      <c r="M83" s="44">
        <f>IF(入力シート❷!Z83=■■■!M$2,1,0)</f>
        <v>0</v>
      </c>
      <c r="N83" s="44">
        <f>IF(入力シート❷!AA83=■■■!N$2,1,0)</f>
        <v>0</v>
      </c>
      <c r="O83" s="44">
        <f>IF(入力シート❷!AB83=■■■!O$2,1,0)</f>
        <v>0</v>
      </c>
      <c r="P83" s="44">
        <f>IF(入力シート❷!AC83=■■■!P$2,1,0)</f>
        <v>0</v>
      </c>
      <c r="Q83" s="44">
        <f>IF(入力シート❷!AD83=■■■!Q$2,1,0)</f>
        <v>0</v>
      </c>
      <c r="R83" s="44">
        <f>IF(入力シート❷!AE83=■■■!R$2,1,0)</f>
        <v>0</v>
      </c>
      <c r="S83" s="44">
        <f>IF(入力シート❷!AF83=■■■!S$2,1,0)</f>
        <v>0</v>
      </c>
      <c r="T83" s="44">
        <f t="shared" si="44"/>
        <v>0</v>
      </c>
      <c r="U83" s="44">
        <f t="shared" si="45"/>
        <v>0</v>
      </c>
      <c r="V83" s="44">
        <f t="shared" si="46"/>
        <v>0</v>
      </c>
      <c r="W83" s="44">
        <f t="shared" si="47"/>
        <v>0</v>
      </c>
      <c r="X83" s="44">
        <f t="shared" si="48"/>
        <v>0</v>
      </c>
      <c r="Y83" s="44">
        <f t="shared" si="49"/>
        <v>0</v>
      </c>
      <c r="Z83" s="44">
        <f>SUM(入力シート❷!J83:M83,入力シート❷!R83)</f>
        <v>0</v>
      </c>
      <c r="AA83" s="44">
        <f>MIN(入力シート❷!J83:R83)</f>
        <v>0</v>
      </c>
      <c r="AB83" s="44">
        <f t="shared" si="50"/>
        <v>0</v>
      </c>
      <c r="AC83" s="44">
        <f t="shared" si="51"/>
        <v>0</v>
      </c>
      <c r="AD83" s="44">
        <f t="shared" si="52"/>
        <v>0</v>
      </c>
      <c r="AE83" s="44">
        <f t="shared" si="53"/>
        <v>0</v>
      </c>
      <c r="AF83" s="44">
        <f t="shared" si="54"/>
        <v>0</v>
      </c>
      <c r="AG83" s="44">
        <f t="shared" si="55"/>
        <v>0</v>
      </c>
      <c r="AH83" s="44">
        <f t="shared" si="56"/>
        <v>0</v>
      </c>
      <c r="AI83" s="44">
        <f t="shared" si="57"/>
        <v>0</v>
      </c>
      <c r="AJ83" s="44">
        <f>入力シート❷!S83</f>
        <v>0</v>
      </c>
      <c r="AK83" s="44">
        <f>入力シート❷!T83</f>
        <v>0</v>
      </c>
      <c r="AL83" s="44">
        <f>入力シート❷!U83</f>
        <v>0</v>
      </c>
      <c r="AM83" s="44">
        <f t="shared" si="58"/>
        <v>1</v>
      </c>
      <c r="AN83" s="44">
        <f t="shared" si="59"/>
        <v>0</v>
      </c>
      <c r="AO83" s="44">
        <f t="shared" si="60"/>
        <v>0</v>
      </c>
      <c r="AP83" s="44">
        <f t="shared" si="61"/>
        <v>0</v>
      </c>
      <c r="AQ83" s="44">
        <f t="shared" si="62"/>
        <v>0</v>
      </c>
      <c r="AR83" s="44">
        <f t="shared" si="63"/>
        <v>0</v>
      </c>
      <c r="AS83" s="44">
        <f t="shared" si="64"/>
        <v>0</v>
      </c>
      <c r="AT83" s="44"/>
      <c r="AU83" s="44">
        <f t="shared" si="65"/>
        <v>0</v>
      </c>
      <c r="AV83" s="44">
        <f t="shared" si="66"/>
        <v>0</v>
      </c>
      <c r="AW83" s="44">
        <f t="shared" si="67"/>
        <v>0</v>
      </c>
      <c r="AX83" s="44">
        <f t="shared" si="68"/>
        <v>0</v>
      </c>
      <c r="AY83" s="44">
        <f t="shared" si="69"/>
        <v>0</v>
      </c>
      <c r="AZ83" s="44">
        <f t="shared" si="70"/>
        <v>0</v>
      </c>
      <c r="BA83" s="44">
        <f t="shared" si="71"/>
        <v>0</v>
      </c>
      <c r="BB83" s="44">
        <f t="shared" si="72"/>
        <v>0</v>
      </c>
      <c r="BC83" s="44">
        <f t="shared" si="73"/>
        <v>0</v>
      </c>
      <c r="BD83" s="44">
        <f t="shared" si="74"/>
        <v>0</v>
      </c>
      <c r="BE83" s="44">
        <f t="shared" si="75"/>
        <v>0</v>
      </c>
      <c r="BF83" s="44">
        <f t="shared" si="76"/>
        <v>0</v>
      </c>
      <c r="BG83" s="44">
        <f t="shared" si="77"/>
        <v>0</v>
      </c>
      <c r="BH83" s="44">
        <f t="shared" si="78"/>
        <v>0</v>
      </c>
      <c r="BI83" s="44">
        <f t="shared" si="79"/>
        <v>0</v>
      </c>
      <c r="BJ83" s="44">
        <f t="shared" si="80"/>
        <v>0</v>
      </c>
      <c r="BK83" s="44">
        <f t="shared" si="81"/>
        <v>0</v>
      </c>
      <c r="BL83" s="44">
        <f t="shared" si="82"/>
        <v>0</v>
      </c>
      <c r="BM83" s="44">
        <f t="shared" si="83"/>
        <v>0</v>
      </c>
      <c r="BN83" s="48" t="str">
        <f t="shared" si="84"/>
        <v/>
      </c>
      <c r="BO83" s="44">
        <f>IF(COUNTBLANK(入力シート❷!E83:U83)=0,1,0)</f>
        <v>0</v>
      </c>
    </row>
    <row r="84" spans="1:67">
      <c r="A84" s="44">
        <v>82</v>
      </c>
      <c r="B84" s="44">
        <f>IF(AND(入力シート❷!$B84="ハイパーコース",入力シート❷!C84="A推薦(単願)"),1,0)</f>
        <v>0</v>
      </c>
      <c r="C84" s="44">
        <f>IF(AND(入力シート❷!$B84="アドバンストコース",入力シート❷!$C84="A推薦(単願)"),1,0)</f>
        <v>0</v>
      </c>
      <c r="D84" s="44">
        <f>IF(AND(入力シート❷!$B84="アグレッシブコース",入力シート❷!$C84="A推薦(単願)"),1,0)</f>
        <v>0</v>
      </c>
      <c r="E84" s="44">
        <f>IF(AND(入力シート❷!$B84="ハイパーコース",OR(入力シート❷!$C84="B推薦(併願)",入力シート❷!$C84="併願優遇")),1,0)</f>
        <v>0</v>
      </c>
      <c r="F84" s="44">
        <f>IF(AND(入力シート❷!$B84="アドバンストコース",OR(入力シート❷!$C84="B推薦(併願)",入力シート❷!$C84="併願優遇")),1,0)</f>
        <v>0</v>
      </c>
      <c r="G84" s="44">
        <f>IF(AND(入力シート❷!$B84="アグレッシブコース",OR(入力シート❷!$C84="B推薦(併願)",入力シート❷!$C84="併願優遇")),1,0)</f>
        <v>0</v>
      </c>
      <c r="H84" s="44">
        <f>IF(AND(入力シート❷!$B84="アグレッシブコース",入力シート❷!$C84="C推薦(第一志望)"),1,0)</f>
        <v>0</v>
      </c>
      <c r="I84" s="44">
        <f>IF(入力シート❷!V84=■■■!I$2,3,0)</f>
        <v>0</v>
      </c>
      <c r="J84" s="44">
        <f>IF(入力シート❷!W84=■■■!J$2,2,0)</f>
        <v>0</v>
      </c>
      <c r="K84" s="44">
        <f>IF(入力シート❷!X84=■■■!K$2,2,0)</f>
        <v>0</v>
      </c>
      <c r="L84" s="44">
        <f>IF(入力シート❷!Y84=■■■!L$2,2,0)</f>
        <v>0</v>
      </c>
      <c r="M84" s="44">
        <f>IF(入力シート❷!Z84=■■■!M$2,1,0)</f>
        <v>0</v>
      </c>
      <c r="N84" s="44">
        <f>IF(入力シート❷!AA84=■■■!N$2,1,0)</f>
        <v>0</v>
      </c>
      <c r="O84" s="44">
        <f>IF(入力シート❷!AB84=■■■!O$2,1,0)</f>
        <v>0</v>
      </c>
      <c r="P84" s="44">
        <f>IF(入力シート❷!AC84=■■■!P$2,1,0)</f>
        <v>0</v>
      </c>
      <c r="Q84" s="44">
        <f>IF(入力シート❷!AD84=■■■!Q$2,1,0)</f>
        <v>0</v>
      </c>
      <c r="R84" s="44">
        <f>IF(入力シート❷!AE84=■■■!R$2,1,0)</f>
        <v>0</v>
      </c>
      <c r="S84" s="44">
        <f>IF(入力シート❷!AF84=■■■!S$2,1,0)</f>
        <v>0</v>
      </c>
      <c r="T84" s="44">
        <f t="shared" si="44"/>
        <v>0</v>
      </c>
      <c r="U84" s="44">
        <f t="shared" si="45"/>
        <v>0</v>
      </c>
      <c r="V84" s="44">
        <f t="shared" si="46"/>
        <v>0</v>
      </c>
      <c r="W84" s="44">
        <f t="shared" si="47"/>
        <v>0</v>
      </c>
      <c r="X84" s="44">
        <f t="shared" si="48"/>
        <v>0</v>
      </c>
      <c r="Y84" s="44">
        <f t="shared" si="49"/>
        <v>0</v>
      </c>
      <c r="Z84" s="44">
        <f>SUM(入力シート❷!J84:M84,入力シート❷!R84)</f>
        <v>0</v>
      </c>
      <c r="AA84" s="44">
        <f>MIN(入力シート❷!J84:R84)</f>
        <v>0</v>
      </c>
      <c r="AB84" s="44">
        <f t="shared" si="50"/>
        <v>0</v>
      </c>
      <c r="AC84" s="44">
        <f t="shared" si="51"/>
        <v>0</v>
      </c>
      <c r="AD84" s="44">
        <f t="shared" si="52"/>
        <v>0</v>
      </c>
      <c r="AE84" s="44">
        <f t="shared" si="53"/>
        <v>0</v>
      </c>
      <c r="AF84" s="44">
        <f t="shared" si="54"/>
        <v>0</v>
      </c>
      <c r="AG84" s="44">
        <f t="shared" si="55"/>
        <v>0</v>
      </c>
      <c r="AH84" s="44">
        <f t="shared" si="56"/>
        <v>0</v>
      </c>
      <c r="AI84" s="44">
        <f t="shared" si="57"/>
        <v>0</v>
      </c>
      <c r="AJ84" s="44">
        <f>入力シート❷!S84</f>
        <v>0</v>
      </c>
      <c r="AK84" s="44">
        <f>入力シート❷!T84</f>
        <v>0</v>
      </c>
      <c r="AL84" s="44">
        <f>入力シート❷!U84</f>
        <v>0</v>
      </c>
      <c r="AM84" s="44">
        <f t="shared" si="58"/>
        <v>1</v>
      </c>
      <c r="AN84" s="44">
        <f t="shared" si="59"/>
        <v>0</v>
      </c>
      <c r="AO84" s="44">
        <f t="shared" si="60"/>
        <v>0</v>
      </c>
      <c r="AP84" s="44">
        <f t="shared" si="61"/>
        <v>0</v>
      </c>
      <c r="AQ84" s="44">
        <f t="shared" si="62"/>
        <v>0</v>
      </c>
      <c r="AR84" s="44">
        <f t="shared" si="63"/>
        <v>0</v>
      </c>
      <c r="AS84" s="44">
        <f t="shared" si="64"/>
        <v>0</v>
      </c>
      <c r="AT84" s="44"/>
      <c r="AU84" s="44">
        <f t="shared" si="65"/>
        <v>0</v>
      </c>
      <c r="AV84" s="44">
        <f t="shared" si="66"/>
        <v>0</v>
      </c>
      <c r="AW84" s="44">
        <f t="shared" si="67"/>
        <v>0</v>
      </c>
      <c r="AX84" s="44">
        <f t="shared" si="68"/>
        <v>0</v>
      </c>
      <c r="AY84" s="44">
        <f t="shared" si="69"/>
        <v>0</v>
      </c>
      <c r="AZ84" s="44">
        <f t="shared" si="70"/>
        <v>0</v>
      </c>
      <c r="BA84" s="44">
        <f t="shared" si="71"/>
        <v>0</v>
      </c>
      <c r="BB84" s="44">
        <f t="shared" si="72"/>
        <v>0</v>
      </c>
      <c r="BC84" s="44">
        <f t="shared" si="73"/>
        <v>0</v>
      </c>
      <c r="BD84" s="44">
        <f t="shared" si="74"/>
        <v>0</v>
      </c>
      <c r="BE84" s="44">
        <f t="shared" si="75"/>
        <v>0</v>
      </c>
      <c r="BF84" s="44">
        <f t="shared" si="76"/>
        <v>0</v>
      </c>
      <c r="BG84" s="44">
        <f t="shared" si="77"/>
        <v>0</v>
      </c>
      <c r="BH84" s="44">
        <f t="shared" si="78"/>
        <v>0</v>
      </c>
      <c r="BI84" s="44">
        <f t="shared" si="79"/>
        <v>0</v>
      </c>
      <c r="BJ84" s="44">
        <f t="shared" si="80"/>
        <v>0</v>
      </c>
      <c r="BK84" s="44">
        <f t="shared" si="81"/>
        <v>0</v>
      </c>
      <c r="BL84" s="44">
        <f t="shared" si="82"/>
        <v>0</v>
      </c>
      <c r="BM84" s="44">
        <f t="shared" si="83"/>
        <v>0</v>
      </c>
      <c r="BN84" s="48" t="str">
        <f t="shared" si="84"/>
        <v/>
      </c>
      <c r="BO84" s="44">
        <f>IF(COUNTBLANK(入力シート❷!E84:U84)=0,1,0)</f>
        <v>0</v>
      </c>
    </row>
    <row r="85" spans="1:67">
      <c r="A85" s="44">
        <v>83</v>
      </c>
      <c r="B85" s="44">
        <f>IF(AND(入力シート❷!$B85="ハイパーコース",入力シート❷!C85="A推薦(単願)"),1,0)</f>
        <v>0</v>
      </c>
      <c r="C85" s="44">
        <f>IF(AND(入力シート❷!$B85="アドバンストコース",入力シート❷!$C85="A推薦(単願)"),1,0)</f>
        <v>0</v>
      </c>
      <c r="D85" s="44">
        <f>IF(AND(入力シート❷!$B85="アグレッシブコース",入力シート❷!$C85="A推薦(単願)"),1,0)</f>
        <v>0</v>
      </c>
      <c r="E85" s="44">
        <f>IF(AND(入力シート❷!$B85="ハイパーコース",OR(入力シート❷!$C85="B推薦(併願)",入力シート❷!$C85="併願優遇")),1,0)</f>
        <v>0</v>
      </c>
      <c r="F85" s="44">
        <f>IF(AND(入力シート❷!$B85="アドバンストコース",OR(入力シート❷!$C85="B推薦(併願)",入力シート❷!$C85="併願優遇")),1,0)</f>
        <v>0</v>
      </c>
      <c r="G85" s="44">
        <f>IF(AND(入力シート❷!$B85="アグレッシブコース",OR(入力シート❷!$C85="B推薦(併願)",入力シート❷!$C85="併願優遇")),1,0)</f>
        <v>0</v>
      </c>
      <c r="H85" s="44">
        <f>IF(AND(入力シート❷!$B85="アグレッシブコース",入力シート❷!$C85="C推薦(第一志望)"),1,0)</f>
        <v>0</v>
      </c>
      <c r="I85" s="44">
        <f>IF(入力シート❷!V85=■■■!I$2,3,0)</f>
        <v>0</v>
      </c>
      <c r="J85" s="44">
        <f>IF(入力シート❷!W85=■■■!J$2,2,0)</f>
        <v>0</v>
      </c>
      <c r="K85" s="44">
        <f>IF(入力シート❷!X85=■■■!K$2,2,0)</f>
        <v>0</v>
      </c>
      <c r="L85" s="44">
        <f>IF(入力シート❷!Y85=■■■!L$2,2,0)</f>
        <v>0</v>
      </c>
      <c r="M85" s="44">
        <f>IF(入力シート❷!Z85=■■■!M$2,1,0)</f>
        <v>0</v>
      </c>
      <c r="N85" s="44">
        <f>IF(入力シート❷!AA85=■■■!N$2,1,0)</f>
        <v>0</v>
      </c>
      <c r="O85" s="44">
        <f>IF(入力シート❷!AB85=■■■!O$2,1,0)</f>
        <v>0</v>
      </c>
      <c r="P85" s="44">
        <f>IF(入力シート❷!AC85=■■■!P$2,1,0)</f>
        <v>0</v>
      </c>
      <c r="Q85" s="44">
        <f>IF(入力シート❷!AD85=■■■!Q$2,1,0)</f>
        <v>0</v>
      </c>
      <c r="R85" s="44">
        <f>IF(入力シート❷!AE85=■■■!R$2,1,0)</f>
        <v>0</v>
      </c>
      <c r="S85" s="44">
        <f>IF(入力シート❷!AF85=■■■!S$2,1,0)</f>
        <v>0</v>
      </c>
      <c r="T85" s="44">
        <f t="shared" si="44"/>
        <v>0</v>
      </c>
      <c r="U85" s="44">
        <f t="shared" si="45"/>
        <v>0</v>
      </c>
      <c r="V85" s="44">
        <f t="shared" si="46"/>
        <v>0</v>
      </c>
      <c r="W85" s="44">
        <f t="shared" si="47"/>
        <v>0</v>
      </c>
      <c r="X85" s="44">
        <f t="shared" si="48"/>
        <v>0</v>
      </c>
      <c r="Y85" s="44">
        <f t="shared" si="49"/>
        <v>0</v>
      </c>
      <c r="Z85" s="44">
        <f>SUM(入力シート❷!J85:M85,入力シート❷!R85)</f>
        <v>0</v>
      </c>
      <c r="AA85" s="44">
        <f>MIN(入力シート❷!J85:R85)</f>
        <v>0</v>
      </c>
      <c r="AB85" s="44">
        <f t="shared" si="50"/>
        <v>0</v>
      </c>
      <c r="AC85" s="44">
        <f t="shared" si="51"/>
        <v>0</v>
      </c>
      <c r="AD85" s="44">
        <f t="shared" si="52"/>
        <v>0</v>
      </c>
      <c r="AE85" s="44">
        <f t="shared" si="53"/>
        <v>0</v>
      </c>
      <c r="AF85" s="44">
        <f t="shared" si="54"/>
        <v>0</v>
      </c>
      <c r="AG85" s="44">
        <f t="shared" si="55"/>
        <v>0</v>
      </c>
      <c r="AH85" s="44">
        <f t="shared" si="56"/>
        <v>0</v>
      </c>
      <c r="AI85" s="44">
        <f t="shared" si="57"/>
        <v>0</v>
      </c>
      <c r="AJ85" s="44">
        <f>入力シート❷!S85</f>
        <v>0</v>
      </c>
      <c r="AK85" s="44">
        <f>入力シート❷!T85</f>
        <v>0</v>
      </c>
      <c r="AL85" s="44">
        <f>入力シート❷!U85</f>
        <v>0</v>
      </c>
      <c r="AM85" s="44">
        <f t="shared" si="58"/>
        <v>1</v>
      </c>
      <c r="AN85" s="44">
        <f t="shared" si="59"/>
        <v>0</v>
      </c>
      <c r="AO85" s="44">
        <f t="shared" si="60"/>
        <v>0</v>
      </c>
      <c r="AP85" s="44">
        <f t="shared" si="61"/>
        <v>0</v>
      </c>
      <c r="AQ85" s="44">
        <f t="shared" si="62"/>
        <v>0</v>
      </c>
      <c r="AR85" s="44">
        <f t="shared" si="63"/>
        <v>0</v>
      </c>
      <c r="AS85" s="44">
        <f t="shared" si="64"/>
        <v>0</v>
      </c>
      <c r="AT85" s="44"/>
      <c r="AU85" s="44">
        <f t="shared" si="65"/>
        <v>0</v>
      </c>
      <c r="AV85" s="44">
        <f t="shared" si="66"/>
        <v>0</v>
      </c>
      <c r="AW85" s="44">
        <f t="shared" si="67"/>
        <v>0</v>
      </c>
      <c r="AX85" s="44">
        <f t="shared" si="68"/>
        <v>0</v>
      </c>
      <c r="AY85" s="44">
        <f t="shared" si="69"/>
        <v>0</v>
      </c>
      <c r="AZ85" s="44">
        <f t="shared" si="70"/>
        <v>0</v>
      </c>
      <c r="BA85" s="44">
        <f t="shared" si="71"/>
        <v>0</v>
      </c>
      <c r="BB85" s="44">
        <f t="shared" si="72"/>
        <v>0</v>
      </c>
      <c r="BC85" s="44">
        <f t="shared" si="73"/>
        <v>0</v>
      </c>
      <c r="BD85" s="44">
        <f t="shared" si="74"/>
        <v>0</v>
      </c>
      <c r="BE85" s="44">
        <f t="shared" si="75"/>
        <v>0</v>
      </c>
      <c r="BF85" s="44">
        <f t="shared" si="76"/>
        <v>0</v>
      </c>
      <c r="BG85" s="44">
        <f t="shared" si="77"/>
        <v>0</v>
      </c>
      <c r="BH85" s="44">
        <f t="shared" si="78"/>
        <v>0</v>
      </c>
      <c r="BI85" s="44">
        <f t="shared" si="79"/>
        <v>0</v>
      </c>
      <c r="BJ85" s="44">
        <f t="shared" si="80"/>
        <v>0</v>
      </c>
      <c r="BK85" s="44">
        <f t="shared" si="81"/>
        <v>0</v>
      </c>
      <c r="BL85" s="44">
        <f t="shared" si="82"/>
        <v>0</v>
      </c>
      <c r="BM85" s="44">
        <f t="shared" si="83"/>
        <v>0</v>
      </c>
      <c r="BN85" s="48" t="str">
        <f t="shared" si="84"/>
        <v/>
      </c>
      <c r="BO85" s="44">
        <f>IF(COUNTBLANK(入力シート❷!E85:U85)=0,1,0)</f>
        <v>0</v>
      </c>
    </row>
    <row r="86" spans="1:67">
      <c r="A86" s="44">
        <v>84</v>
      </c>
      <c r="B86" s="44">
        <f>IF(AND(入力シート❷!$B86="ハイパーコース",入力シート❷!C86="A推薦(単願)"),1,0)</f>
        <v>0</v>
      </c>
      <c r="C86" s="44">
        <f>IF(AND(入力シート❷!$B86="アドバンストコース",入力シート❷!$C86="A推薦(単願)"),1,0)</f>
        <v>0</v>
      </c>
      <c r="D86" s="44">
        <f>IF(AND(入力シート❷!$B86="アグレッシブコース",入力シート❷!$C86="A推薦(単願)"),1,0)</f>
        <v>0</v>
      </c>
      <c r="E86" s="44">
        <f>IF(AND(入力シート❷!$B86="ハイパーコース",OR(入力シート❷!$C86="B推薦(併願)",入力シート❷!$C86="併願優遇")),1,0)</f>
        <v>0</v>
      </c>
      <c r="F86" s="44">
        <f>IF(AND(入力シート❷!$B86="アドバンストコース",OR(入力シート❷!$C86="B推薦(併願)",入力シート❷!$C86="併願優遇")),1,0)</f>
        <v>0</v>
      </c>
      <c r="G86" s="44">
        <f>IF(AND(入力シート❷!$B86="アグレッシブコース",OR(入力シート❷!$C86="B推薦(併願)",入力シート❷!$C86="併願優遇")),1,0)</f>
        <v>0</v>
      </c>
      <c r="H86" s="44">
        <f>IF(AND(入力シート❷!$B86="アグレッシブコース",入力シート❷!$C86="C推薦(第一志望)"),1,0)</f>
        <v>0</v>
      </c>
      <c r="I86" s="44">
        <f>IF(入力シート❷!V86=■■■!I$2,3,0)</f>
        <v>0</v>
      </c>
      <c r="J86" s="44">
        <f>IF(入力シート❷!W86=■■■!J$2,2,0)</f>
        <v>0</v>
      </c>
      <c r="K86" s="44">
        <f>IF(入力シート❷!X86=■■■!K$2,2,0)</f>
        <v>0</v>
      </c>
      <c r="L86" s="44">
        <f>IF(入力シート❷!Y86=■■■!L$2,2,0)</f>
        <v>0</v>
      </c>
      <c r="M86" s="44">
        <f>IF(入力シート❷!Z86=■■■!M$2,1,0)</f>
        <v>0</v>
      </c>
      <c r="N86" s="44">
        <f>IF(入力シート❷!AA86=■■■!N$2,1,0)</f>
        <v>0</v>
      </c>
      <c r="O86" s="44">
        <f>IF(入力シート❷!AB86=■■■!O$2,1,0)</f>
        <v>0</v>
      </c>
      <c r="P86" s="44">
        <f>IF(入力シート❷!AC86=■■■!P$2,1,0)</f>
        <v>0</v>
      </c>
      <c r="Q86" s="44">
        <f>IF(入力シート❷!AD86=■■■!Q$2,1,0)</f>
        <v>0</v>
      </c>
      <c r="R86" s="44">
        <f>IF(入力シート❷!AE86=■■■!R$2,1,0)</f>
        <v>0</v>
      </c>
      <c r="S86" s="44">
        <f>IF(入力シート❷!AF86=■■■!S$2,1,0)</f>
        <v>0</v>
      </c>
      <c r="T86" s="44">
        <f t="shared" si="44"/>
        <v>0</v>
      </c>
      <c r="U86" s="44">
        <f t="shared" si="45"/>
        <v>0</v>
      </c>
      <c r="V86" s="44">
        <f t="shared" si="46"/>
        <v>0</v>
      </c>
      <c r="W86" s="44">
        <f t="shared" si="47"/>
        <v>0</v>
      </c>
      <c r="X86" s="44">
        <f t="shared" si="48"/>
        <v>0</v>
      </c>
      <c r="Y86" s="44">
        <f t="shared" si="49"/>
        <v>0</v>
      </c>
      <c r="Z86" s="44">
        <f>SUM(入力シート❷!J86:M86,入力シート❷!R86)</f>
        <v>0</v>
      </c>
      <c r="AA86" s="44">
        <f>MIN(入力シート❷!J86:R86)</f>
        <v>0</v>
      </c>
      <c r="AB86" s="44">
        <f t="shared" si="50"/>
        <v>0</v>
      </c>
      <c r="AC86" s="44">
        <f t="shared" si="51"/>
        <v>0</v>
      </c>
      <c r="AD86" s="44">
        <f t="shared" si="52"/>
        <v>0</v>
      </c>
      <c r="AE86" s="44">
        <f t="shared" si="53"/>
        <v>0</v>
      </c>
      <c r="AF86" s="44">
        <f t="shared" si="54"/>
        <v>0</v>
      </c>
      <c r="AG86" s="44">
        <f t="shared" si="55"/>
        <v>0</v>
      </c>
      <c r="AH86" s="44">
        <f t="shared" si="56"/>
        <v>0</v>
      </c>
      <c r="AI86" s="44">
        <f t="shared" si="57"/>
        <v>0</v>
      </c>
      <c r="AJ86" s="44">
        <f>入力シート❷!S86</f>
        <v>0</v>
      </c>
      <c r="AK86" s="44">
        <f>入力シート❷!T86</f>
        <v>0</v>
      </c>
      <c r="AL86" s="44">
        <f>入力シート❷!U86</f>
        <v>0</v>
      </c>
      <c r="AM86" s="44">
        <f t="shared" si="58"/>
        <v>1</v>
      </c>
      <c r="AN86" s="44">
        <f t="shared" si="59"/>
        <v>0</v>
      </c>
      <c r="AO86" s="44">
        <f t="shared" si="60"/>
        <v>0</v>
      </c>
      <c r="AP86" s="44">
        <f t="shared" si="61"/>
        <v>0</v>
      </c>
      <c r="AQ86" s="44">
        <f t="shared" si="62"/>
        <v>0</v>
      </c>
      <c r="AR86" s="44">
        <f t="shared" si="63"/>
        <v>0</v>
      </c>
      <c r="AS86" s="44">
        <f t="shared" si="64"/>
        <v>0</v>
      </c>
      <c r="AT86" s="44"/>
      <c r="AU86" s="44">
        <f t="shared" si="65"/>
        <v>0</v>
      </c>
      <c r="AV86" s="44">
        <f t="shared" si="66"/>
        <v>0</v>
      </c>
      <c r="AW86" s="44">
        <f t="shared" si="67"/>
        <v>0</v>
      </c>
      <c r="AX86" s="44">
        <f t="shared" si="68"/>
        <v>0</v>
      </c>
      <c r="AY86" s="44">
        <f t="shared" si="69"/>
        <v>0</v>
      </c>
      <c r="AZ86" s="44">
        <f t="shared" si="70"/>
        <v>0</v>
      </c>
      <c r="BA86" s="44">
        <f t="shared" si="71"/>
        <v>0</v>
      </c>
      <c r="BB86" s="44">
        <f t="shared" si="72"/>
        <v>0</v>
      </c>
      <c r="BC86" s="44">
        <f t="shared" si="73"/>
        <v>0</v>
      </c>
      <c r="BD86" s="44">
        <f t="shared" si="74"/>
        <v>0</v>
      </c>
      <c r="BE86" s="44">
        <f t="shared" si="75"/>
        <v>0</v>
      </c>
      <c r="BF86" s="44">
        <f t="shared" si="76"/>
        <v>0</v>
      </c>
      <c r="BG86" s="44">
        <f t="shared" si="77"/>
        <v>0</v>
      </c>
      <c r="BH86" s="44">
        <f t="shared" si="78"/>
        <v>0</v>
      </c>
      <c r="BI86" s="44">
        <f t="shared" si="79"/>
        <v>0</v>
      </c>
      <c r="BJ86" s="44">
        <f t="shared" si="80"/>
        <v>0</v>
      </c>
      <c r="BK86" s="44">
        <f t="shared" si="81"/>
        <v>0</v>
      </c>
      <c r="BL86" s="44">
        <f t="shared" si="82"/>
        <v>0</v>
      </c>
      <c r="BM86" s="44">
        <f t="shared" si="83"/>
        <v>0</v>
      </c>
      <c r="BN86" s="48" t="str">
        <f t="shared" si="84"/>
        <v/>
      </c>
      <c r="BO86" s="44">
        <f>IF(COUNTBLANK(入力シート❷!E86:U86)=0,1,0)</f>
        <v>0</v>
      </c>
    </row>
    <row r="87" spans="1:67">
      <c r="A87" s="44">
        <v>85</v>
      </c>
      <c r="B87" s="44">
        <f>IF(AND(入力シート❷!$B87="ハイパーコース",入力シート❷!C87="A推薦(単願)"),1,0)</f>
        <v>0</v>
      </c>
      <c r="C87" s="44">
        <f>IF(AND(入力シート❷!$B87="アドバンストコース",入力シート❷!$C87="A推薦(単願)"),1,0)</f>
        <v>0</v>
      </c>
      <c r="D87" s="44">
        <f>IF(AND(入力シート❷!$B87="アグレッシブコース",入力シート❷!$C87="A推薦(単願)"),1,0)</f>
        <v>0</v>
      </c>
      <c r="E87" s="44">
        <f>IF(AND(入力シート❷!$B87="ハイパーコース",OR(入力シート❷!$C87="B推薦(併願)",入力シート❷!$C87="併願優遇")),1,0)</f>
        <v>0</v>
      </c>
      <c r="F87" s="44">
        <f>IF(AND(入力シート❷!$B87="アドバンストコース",OR(入力シート❷!$C87="B推薦(併願)",入力シート❷!$C87="併願優遇")),1,0)</f>
        <v>0</v>
      </c>
      <c r="G87" s="44">
        <f>IF(AND(入力シート❷!$B87="アグレッシブコース",OR(入力シート❷!$C87="B推薦(併願)",入力シート❷!$C87="併願優遇")),1,0)</f>
        <v>0</v>
      </c>
      <c r="H87" s="44">
        <f>IF(AND(入力シート❷!$B87="アグレッシブコース",入力シート❷!$C87="C推薦(第一志望)"),1,0)</f>
        <v>0</v>
      </c>
      <c r="I87" s="44">
        <f>IF(入力シート❷!V87=■■■!I$2,3,0)</f>
        <v>0</v>
      </c>
      <c r="J87" s="44">
        <f>IF(入力シート❷!W87=■■■!J$2,2,0)</f>
        <v>0</v>
      </c>
      <c r="K87" s="44">
        <f>IF(入力シート❷!X87=■■■!K$2,2,0)</f>
        <v>0</v>
      </c>
      <c r="L87" s="44">
        <f>IF(入力シート❷!Y87=■■■!L$2,2,0)</f>
        <v>0</v>
      </c>
      <c r="M87" s="44">
        <f>IF(入力シート❷!Z87=■■■!M$2,1,0)</f>
        <v>0</v>
      </c>
      <c r="N87" s="44">
        <f>IF(入力シート❷!AA87=■■■!N$2,1,0)</f>
        <v>0</v>
      </c>
      <c r="O87" s="44">
        <f>IF(入力シート❷!AB87=■■■!O$2,1,0)</f>
        <v>0</v>
      </c>
      <c r="P87" s="44">
        <f>IF(入力シート❷!AC87=■■■!P$2,1,0)</f>
        <v>0</v>
      </c>
      <c r="Q87" s="44">
        <f>IF(入力シート❷!AD87=■■■!Q$2,1,0)</f>
        <v>0</v>
      </c>
      <c r="R87" s="44">
        <f>IF(入力シート❷!AE87=■■■!R$2,1,0)</f>
        <v>0</v>
      </c>
      <c r="S87" s="44">
        <f>IF(入力シート❷!AF87=■■■!S$2,1,0)</f>
        <v>0</v>
      </c>
      <c r="T87" s="44">
        <f t="shared" si="44"/>
        <v>0</v>
      </c>
      <c r="U87" s="44">
        <f t="shared" si="45"/>
        <v>0</v>
      </c>
      <c r="V87" s="44">
        <f t="shared" si="46"/>
        <v>0</v>
      </c>
      <c r="W87" s="44">
        <f t="shared" si="47"/>
        <v>0</v>
      </c>
      <c r="X87" s="44">
        <f t="shared" si="48"/>
        <v>0</v>
      </c>
      <c r="Y87" s="44">
        <f t="shared" si="49"/>
        <v>0</v>
      </c>
      <c r="Z87" s="44">
        <f>SUM(入力シート❷!J87:M87,入力シート❷!R87)</f>
        <v>0</v>
      </c>
      <c r="AA87" s="44">
        <f>MIN(入力シート❷!J87:R87)</f>
        <v>0</v>
      </c>
      <c r="AB87" s="44">
        <f t="shared" si="50"/>
        <v>0</v>
      </c>
      <c r="AC87" s="44">
        <f t="shared" si="51"/>
        <v>0</v>
      </c>
      <c r="AD87" s="44">
        <f t="shared" si="52"/>
        <v>0</v>
      </c>
      <c r="AE87" s="44">
        <f t="shared" si="53"/>
        <v>0</v>
      </c>
      <c r="AF87" s="44">
        <f t="shared" si="54"/>
        <v>0</v>
      </c>
      <c r="AG87" s="44">
        <f t="shared" si="55"/>
        <v>0</v>
      </c>
      <c r="AH87" s="44">
        <f t="shared" si="56"/>
        <v>0</v>
      </c>
      <c r="AI87" s="44">
        <f t="shared" si="57"/>
        <v>0</v>
      </c>
      <c r="AJ87" s="44">
        <f>入力シート❷!S87</f>
        <v>0</v>
      </c>
      <c r="AK87" s="44">
        <f>入力シート❷!T87</f>
        <v>0</v>
      </c>
      <c r="AL87" s="44">
        <f>入力シート❷!U87</f>
        <v>0</v>
      </c>
      <c r="AM87" s="44">
        <f t="shared" si="58"/>
        <v>1</v>
      </c>
      <c r="AN87" s="44">
        <f t="shared" si="59"/>
        <v>0</v>
      </c>
      <c r="AO87" s="44">
        <f t="shared" si="60"/>
        <v>0</v>
      </c>
      <c r="AP87" s="44">
        <f t="shared" si="61"/>
        <v>0</v>
      </c>
      <c r="AQ87" s="44">
        <f t="shared" si="62"/>
        <v>0</v>
      </c>
      <c r="AR87" s="44">
        <f t="shared" si="63"/>
        <v>0</v>
      </c>
      <c r="AS87" s="44">
        <f t="shared" si="64"/>
        <v>0</v>
      </c>
      <c r="AT87" s="44"/>
      <c r="AU87" s="44">
        <f t="shared" si="65"/>
        <v>0</v>
      </c>
      <c r="AV87" s="44">
        <f t="shared" si="66"/>
        <v>0</v>
      </c>
      <c r="AW87" s="44">
        <f t="shared" si="67"/>
        <v>0</v>
      </c>
      <c r="AX87" s="44">
        <f t="shared" si="68"/>
        <v>0</v>
      </c>
      <c r="AY87" s="44">
        <f t="shared" si="69"/>
        <v>0</v>
      </c>
      <c r="AZ87" s="44">
        <f t="shared" si="70"/>
        <v>0</v>
      </c>
      <c r="BA87" s="44">
        <f t="shared" si="71"/>
        <v>0</v>
      </c>
      <c r="BB87" s="44">
        <f t="shared" si="72"/>
        <v>0</v>
      </c>
      <c r="BC87" s="44">
        <f t="shared" si="73"/>
        <v>0</v>
      </c>
      <c r="BD87" s="44">
        <f t="shared" si="74"/>
        <v>0</v>
      </c>
      <c r="BE87" s="44">
        <f t="shared" si="75"/>
        <v>0</v>
      </c>
      <c r="BF87" s="44">
        <f t="shared" si="76"/>
        <v>0</v>
      </c>
      <c r="BG87" s="44">
        <f t="shared" si="77"/>
        <v>0</v>
      </c>
      <c r="BH87" s="44">
        <f t="shared" si="78"/>
        <v>0</v>
      </c>
      <c r="BI87" s="44">
        <f t="shared" si="79"/>
        <v>0</v>
      </c>
      <c r="BJ87" s="44">
        <f t="shared" si="80"/>
        <v>0</v>
      </c>
      <c r="BK87" s="44">
        <f t="shared" si="81"/>
        <v>0</v>
      </c>
      <c r="BL87" s="44">
        <f t="shared" si="82"/>
        <v>0</v>
      </c>
      <c r="BM87" s="44">
        <f t="shared" si="83"/>
        <v>0</v>
      </c>
      <c r="BN87" s="48" t="str">
        <f t="shared" si="84"/>
        <v/>
      </c>
      <c r="BO87" s="44">
        <f>IF(COUNTBLANK(入力シート❷!E87:U87)=0,1,0)</f>
        <v>0</v>
      </c>
    </row>
    <row r="88" spans="1:67">
      <c r="A88" s="44">
        <v>86</v>
      </c>
      <c r="B88" s="44">
        <f>IF(AND(入力シート❷!$B88="ハイパーコース",入力シート❷!C88="A推薦(単願)"),1,0)</f>
        <v>0</v>
      </c>
      <c r="C88" s="44">
        <f>IF(AND(入力シート❷!$B88="アドバンストコース",入力シート❷!$C88="A推薦(単願)"),1,0)</f>
        <v>0</v>
      </c>
      <c r="D88" s="44">
        <f>IF(AND(入力シート❷!$B88="アグレッシブコース",入力シート❷!$C88="A推薦(単願)"),1,0)</f>
        <v>0</v>
      </c>
      <c r="E88" s="44">
        <f>IF(AND(入力シート❷!$B88="ハイパーコース",OR(入力シート❷!$C88="B推薦(併願)",入力シート❷!$C88="併願優遇")),1,0)</f>
        <v>0</v>
      </c>
      <c r="F88" s="44">
        <f>IF(AND(入力シート❷!$B88="アドバンストコース",OR(入力シート❷!$C88="B推薦(併願)",入力シート❷!$C88="併願優遇")),1,0)</f>
        <v>0</v>
      </c>
      <c r="G88" s="44">
        <f>IF(AND(入力シート❷!$B88="アグレッシブコース",OR(入力シート❷!$C88="B推薦(併願)",入力シート❷!$C88="併願優遇")),1,0)</f>
        <v>0</v>
      </c>
      <c r="H88" s="44">
        <f>IF(AND(入力シート❷!$B88="アグレッシブコース",入力シート❷!$C88="C推薦(第一志望)"),1,0)</f>
        <v>0</v>
      </c>
      <c r="I88" s="44">
        <f>IF(入力シート❷!V88=■■■!I$2,3,0)</f>
        <v>0</v>
      </c>
      <c r="J88" s="44">
        <f>IF(入力シート❷!W88=■■■!J$2,2,0)</f>
        <v>0</v>
      </c>
      <c r="K88" s="44">
        <f>IF(入力シート❷!X88=■■■!K$2,2,0)</f>
        <v>0</v>
      </c>
      <c r="L88" s="44">
        <f>IF(入力シート❷!Y88=■■■!L$2,2,0)</f>
        <v>0</v>
      </c>
      <c r="M88" s="44">
        <f>IF(入力シート❷!Z88=■■■!M$2,1,0)</f>
        <v>0</v>
      </c>
      <c r="N88" s="44">
        <f>IF(入力シート❷!AA88=■■■!N$2,1,0)</f>
        <v>0</v>
      </c>
      <c r="O88" s="44">
        <f>IF(入力シート❷!AB88=■■■!O$2,1,0)</f>
        <v>0</v>
      </c>
      <c r="P88" s="44">
        <f>IF(入力シート❷!AC88=■■■!P$2,1,0)</f>
        <v>0</v>
      </c>
      <c r="Q88" s="44">
        <f>IF(入力シート❷!AD88=■■■!Q$2,1,0)</f>
        <v>0</v>
      </c>
      <c r="R88" s="44">
        <f>IF(入力シート❷!AE88=■■■!R$2,1,0)</f>
        <v>0</v>
      </c>
      <c r="S88" s="44">
        <f>IF(入力シート❷!AF88=■■■!S$2,1,0)</f>
        <v>0</v>
      </c>
      <c r="T88" s="44">
        <f t="shared" si="44"/>
        <v>0</v>
      </c>
      <c r="U88" s="44">
        <f t="shared" si="45"/>
        <v>0</v>
      </c>
      <c r="V88" s="44">
        <f t="shared" si="46"/>
        <v>0</v>
      </c>
      <c r="W88" s="44">
        <f t="shared" si="47"/>
        <v>0</v>
      </c>
      <c r="X88" s="44">
        <f t="shared" si="48"/>
        <v>0</v>
      </c>
      <c r="Y88" s="44">
        <f t="shared" si="49"/>
        <v>0</v>
      </c>
      <c r="Z88" s="44">
        <f>SUM(入力シート❷!J88:M88,入力シート❷!R88)</f>
        <v>0</v>
      </c>
      <c r="AA88" s="44">
        <f>MIN(入力シート❷!J88:R88)</f>
        <v>0</v>
      </c>
      <c r="AB88" s="44">
        <f t="shared" si="50"/>
        <v>0</v>
      </c>
      <c r="AC88" s="44">
        <f t="shared" si="51"/>
        <v>0</v>
      </c>
      <c r="AD88" s="44">
        <f t="shared" si="52"/>
        <v>0</v>
      </c>
      <c r="AE88" s="44">
        <f t="shared" si="53"/>
        <v>0</v>
      </c>
      <c r="AF88" s="44">
        <f t="shared" si="54"/>
        <v>0</v>
      </c>
      <c r="AG88" s="44">
        <f t="shared" si="55"/>
        <v>0</v>
      </c>
      <c r="AH88" s="44">
        <f t="shared" si="56"/>
        <v>0</v>
      </c>
      <c r="AI88" s="44">
        <f t="shared" si="57"/>
        <v>0</v>
      </c>
      <c r="AJ88" s="44">
        <f>入力シート❷!S88</f>
        <v>0</v>
      </c>
      <c r="AK88" s="44">
        <f>入力シート❷!T88</f>
        <v>0</v>
      </c>
      <c r="AL88" s="44">
        <f>入力シート❷!U88</f>
        <v>0</v>
      </c>
      <c r="AM88" s="44">
        <f t="shared" si="58"/>
        <v>1</v>
      </c>
      <c r="AN88" s="44">
        <f t="shared" si="59"/>
        <v>0</v>
      </c>
      <c r="AO88" s="44">
        <f t="shared" si="60"/>
        <v>0</v>
      </c>
      <c r="AP88" s="44">
        <f t="shared" si="61"/>
        <v>0</v>
      </c>
      <c r="AQ88" s="44">
        <f t="shared" si="62"/>
        <v>0</v>
      </c>
      <c r="AR88" s="44">
        <f t="shared" si="63"/>
        <v>0</v>
      </c>
      <c r="AS88" s="44">
        <f t="shared" si="64"/>
        <v>0</v>
      </c>
      <c r="AT88" s="44"/>
      <c r="AU88" s="44">
        <f t="shared" si="65"/>
        <v>0</v>
      </c>
      <c r="AV88" s="44">
        <f t="shared" si="66"/>
        <v>0</v>
      </c>
      <c r="AW88" s="44">
        <f t="shared" si="67"/>
        <v>0</v>
      </c>
      <c r="AX88" s="44">
        <f t="shared" si="68"/>
        <v>0</v>
      </c>
      <c r="AY88" s="44">
        <f t="shared" si="69"/>
        <v>0</v>
      </c>
      <c r="AZ88" s="44">
        <f t="shared" si="70"/>
        <v>0</v>
      </c>
      <c r="BA88" s="44">
        <f t="shared" si="71"/>
        <v>0</v>
      </c>
      <c r="BB88" s="44">
        <f t="shared" si="72"/>
        <v>0</v>
      </c>
      <c r="BC88" s="44">
        <f t="shared" si="73"/>
        <v>0</v>
      </c>
      <c r="BD88" s="44">
        <f t="shared" si="74"/>
        <v>0</v>
      </c>
      <c r="BE88" s="44">
        <f t="shared" si="75"/>
        <v>0</v>
      </c>
      <c r="BF88" s="44">
        <f t="shared" si="76"/>
        <v>0</v>
      </c>
      <c r="BG88" s="44">
        <f t="shared" si="77"/>
        <v>0</v>
      </c>
      <c r="BH88" s="44">
        <f t="shared" si="78"/>
        <v>0</v>
      </c>
      <c r="BI88" s="44">
        <f t="shared" si="79"/>
        <v>0</v>
      </c>
      <c r="BJ88" s="44">
        <f t="shared" si="80"/>
        <v>0</v>
      </c>
      <c r="BK88" s="44">
        <f t="shared" si="81"/>
        <v>0</v>
      </c>
      <c r="BL88" s="44">
        <f t="shared" si="82"/>
        <v>0</v>
      </c>
      <c r="BM88" s="44">
        <f t="shared" si="83"/>
        <v>0</v>
      </c>
      <c r="BN88" s="48" t="str">
        <f t="shared" si="84"/>
        <v/>
      </c>
      <c r="BO88" s="44">
        <f>IF(COUNTBLANK(入力シート❷!E88:U88)=0,1,0)</f>
        <v>0</v>
      </c>
    </row>
    <row r="89" spans="1:67">
      <c r="A89" s="44">
        <v>87</v>
      </c>
      <c r="B89" s="44">
        <f>IF(AND(入力シート❷!$B89="ハイパーコース",入力シート❷!C89="A推薦(単願)"),1,0)</f>
        <v>0</v>
      </c>
      <c r="C89" s="44">
        <f>IF(AND(入力シート❷!$B89="アドバンストコース",入力シート❷!$C89="A推薦(単願)"),1,0)</f>
        <v>0</v>
      </c>
      <c r="D89" s="44">
        <f>IF(AND(入力シート❷!$B89="アグレッシブコース",入力シート❷!$C89="A推薦(単願)"),1,0)</f>
        <v>0</v>
      </c>
      <c r="E89" s="44">
        <f>IF(AND(入力シート❷!$B89="ハイパーコース",OR(入力シート❷!$C89="B推薦(併願)",入力シート❷!$C89="併願優遇")),1,0)</f>
        <v>0</v>
      </c>
      <c r="F89" s="44">
        <f>IF(AND(入力シート❷!$B89="アドバンストコース",OR(入力シート❷!$C89="B推薦(併願)",入力シート❷!$C89="併願優遇")),1,0)</f>
        <v>0</v>
      </c>
      <c r="G89" s="44">
        <f>IF(AND(入力シート❷!$B89="アグレッシブコース",OR(入力シート❷!$C89="B推薦(併願)",入力シート❷!$C89="併願優遇")),1,0)</f>
        <v>0</v>
      </c>
      <c r="H89" s="44">
        <f>IF(AND(入力シート❷!$B89="アグレッシブコース",入力シート❷!$C89="C推薦(第一志望)"),1,0)</f>
        <v>0</v>
      </c>
      <c r="I89" s="44">
        <f>IF(入力シート❷!V89=■■■!I$2,3,0)</f>
        <v>0</v>
      </c>
      <c r="J89" s="44">
        <f>IF(入力シート❷!W89=■■■!J$2,2,0)</f>
        <v>0</v>
      </c>
      <c r="K89" s="44">
        <f>IF(入力シート❷!X89=■■■!K$2,2,0)</f>
        <v>0</v>
      </c>
      <c r="L89" s="44">
        <f>IF(入力シート❷!Y89=■■■!L$2,2,0)</f>
        <v>0</v>
      </c>
      <c r="M89" s="44">
        <f>IF(入力シート❷!Z89=■■■!M$2,1,0)</f>
        <v>0</v>
      </c>
      <c r="N89" s="44">
        <f>IF(入力シート❷!AA89=■■■!N$2,1,0)</f>
        <v>0</v>
      </c>
      <c r="O89" s="44">
        <f>IF(入力シート❷!AB89=■■■!O$2,1,0)</f>
        <v>0</v>
      </c>
      <c r="P89" s="44">
        <f>IF(入力シート❷!AC89=■■■!P$2,1,0)</f>
        <v>0</v>
      </c>
      <c r="Q89" s="44">
        <f>IF(入力シート❷!AD89=■■■!Q$2,1,0)</f>
        <v>0</v>
      </c>
      <c r="R89" s="44">
        <f>IF(入力シート❷!AE89=■■■!R$2,1,0)</f>
        <v>0</v>
      </c>
      <c r="S89" s="44">
        <f>IF(入力シート❷!AF89=■■■!S$2,1,0)</f>
        <v>0</v>
      </c>
      <c r="T89" s="44">
        <f t="shared" si="44"/>
        <v>0</v>
      </c>
      <c r="U89" s="44">
        <f t="shared" si="45"/>
        <v>0</v>
      </c>
      <c r="V89" s="44">
        <f t="shared" si="46"/>
        <v>0</v>
      </c>
      <c r="W89" s="44">
        <f t="shared" si="47"/>
        <v>0</v>
      </c>
      <c r="X89" s="44">
        <f t="shared" si="48"/>
        <v>0</v>
      </c>
      <c r="Y89" s="44">
        <f t="shared" si="49"/>
        <v>0</v>
      </c>
      <c r="Z89" s="44">
        <f>SUM(入力シート❷!J89:M89,入力シート❷!R89)</f>
        <v>0</v>
      </c>
      <c r="AA89" s="44">
        <f>MIN(入力シート❷!J89:R89)</f>
        <v>0</v>
      </c>
      <c r="AB89" s="44">
        <f t="shared" si="50"/>
        <v>0</v>
      </c>
      <c r="AC89" s="44">
        <f t="shared" si="51"/>
        <v>0</v>
      </c>
      <c r="AD89" s="44">
        <f t="shared" si="52"/>
        <v>0</v>
      </c>
      <c r="AE89" s="44">
        <f t="shared" si="53"/>
        <v>0</v>
      </c>
      <c r="AF89" s="44">
        <f t="shared" si="54"/>
        <v>0</v>
      </c>
      <c r="AG89" s="44">
        <f t="shared" si="55"/>
        <v>0</v>
      </c>
      <c r="AH89" s="44">
        <f t="shared" si="56"/>
        <v>0</v>
      </c>
      <c r="AI89" s="44">
        <f t="shared" si="57"/>
        <v>0</v>
      </c>
      <c r="AJ89" s="44">
        <f>入力シート❷!S89</f>
        <v>0</v>
      </c>
      <c r="AK89" s="44">
        <f>入力シート❷!T89</f>
        <v>0</v>
      </c>
      <c r="AL89" s="44">
        <f>入力シート❷!U89</f>
        <v>0</v>
      </c>
      <c r="AM89" s="44">
        <f t="shared" si="58"/>
        <v>1</v>
      </c>
      <c r="AN89" s="44">
        <f t="shared" si="59"/>
        <v>0</v>
      </c>
      <c r="AO89" s="44">
        <f t="shared" si="60"/>
        <v>0</v>
      </c>
      <c r="AP89" s="44">
        <f t="shared" si="61"/>
        <v>0</v>
      </c>
      <c r="AQ89" s="44">
        <f t="shared" si="62"/>
        <v>0</v>
      </c>
      <c r="AR89" s="44">
        <f t="shared" si="63"/>
        <v>0</v>
      </c>
      <c r="AS89" s="44">
        <f t="shared" si="64"/>
        <v>0</v>
      </c>
      <c r="AT89" s="44"/>
      <c r="AU89" s="44">
        <f t="shared" si="65"/>
        <v>0</v>
      </c>
      <c r="AV89" s="44">
        <f t="shared" si="66"/>
        <v>0</v>
      </c>
      <c r="AW89" s="44">
        <f t="shared" si="67"/>
        <v>0</v>
      </c>
      <c r="AX89" s="44">
        <f t="shared" si="68"/>
        <v>0</v>
      </c>
      <c r="AY89" s="44">
        <f t="shared" si="69"/>
        <v>0</v>
      </c>
      <c r="AZ89" s="44">
        <f t="shared" si="70"/>
        <v>0</v>
      </c>
      <c r="BA89" s="44">
        <f t="shared" si="71"/>
        <v>0</v>
      </c>
      <c r="BB89" s="44">
        <f t="shared" si="72"/>
        <v>0</v>
      </c>
      <c r="BC89" s="44">
        <f t="shared" si="73"/>
        <v>0</v>
      </c>
      <c r="BD89" s="44">
        <f t="shared" si="74"/>
        <v>0</v>
      </c>
      <c r="BE89" s="44">
        <f t="shared" si="75"/>
        <v>0</v>
      </c>
      <c r="BF89" s="44">
        <f t="shared" si="76"/>
        <v>0</v>
      </c>
      <c r="BG89" s="44">
        <f t="shared" si="77"/>
        <v>0</v>
      </c>
      <c r="BH89" s="44">
        <f t="shared" si="78"/>
        <v>0</v>
      </c>
      <c r="BI89" s="44">
        <f t="shared" si="79"/>
        <v>0</v>
      </c>
      <c r="BJ89" s="44">
        <f t="shared" si="80"/>
        <v>0</v>
      </c>
      <c r="BK89" s="44">
        <f t="shared" si="81"/>
        <v>0</v>
      </c>
      <c r="BL89" s="44">
        <f t="shared" si="82"/>
        <v>0</v>
      </c>
      <c r="BM89" s="44">
        <f t="shared" si="83"/>
        <v>0</v>
      </c>
      <c r="BN89" s="48" t="str">
        <f t="shared" si="84"/>
        <v/>
      </c>
      <c r="BO89" s="44">
        <f>IF(COUNTBLANK(入力シート❷!E89:U89)=0,1,0)</f>
        <v>0</v>
      </c>
    </row>
    <row r="90" spans="1:67">
      <c r="A90" s="44">
        <v>88</v>
      </c>
      <c r="B90" s="44">
        <f>IF(AND(入力シート❷!$B90="ハイパーコース",入力シート❷!C90="A推薦(単願)"),1,0)</f>
        <v>0</v>
      </c>
      <c r="C90" s="44">
        <f>IF(AND(入力シート❷!$B90="アドバンストコース",入力シート❷!$C90="A推薦(単願)"),1,0)</f>
        <v>0</v>
      </c>
      <c r="D90" s="44">
        <f>IF(AND(入力シート❷!$B90="アグレッシブコース",入力シート❷!$C90="A推薦(単願)"),1,0)</f>
        <v>0</v>
      </c>
      <c r="E90" s="44">
        <f>IF(AND(入力シート❷!$B90="ハイパーコース",OR(入力シート❷!$C90="B推薦(併願)",入力シート❷!$C90="併願優遇")),1,0)</f>
        <v>0</v>
      </c>
      <c r="F90" s="44">
        <f>IF(AND(入力シート❷!$B90="アドバンストコース",OR(入力シート❷!$C90="B推薦(併願)",入力シート❷!$C90="併願優遇")),1,0)</f>
        <v>0</v>
      </c>
      <c r="G90" s="44">
        <f>IF(AND(入力シート❷!$B90="アグレッシブコース",OR(入力シート❷!$C90="B推薦(併願)",入力シート❷!$C90="併願優遇")),1,0)</f>
        <v>0</v>
      </c>
      <c r="H90" s="44">
        <f>IF(AND(入力シート❷!$B90="アグレッシブコース",入力シート❷!$C90="C推薦(第一志望)"),1,0)</f>
        <v>0</v>
      </c>
      <c r="I90" s="44">
        <f>IF(入力シート❷!V90=■■■!I$2,3,0)</f>
        <v>0</v>
      </c>
      <c r="J90" s="44">
        <f>IF(入力シート❷!W90=■■■!J$2,2,0)</f>
        <v>0</v>
      </c>
      <c r="K90" s="44">
        <f>IF(入力シート❷!X90=■■■!K$2,2,0)</f>
        <v>0</v>
      </c>
      <c r="L90" s="44">
        <f>IF(入力シート❷!Y90=■■■!L$2,2,0)</f>
        <v>0</v>
      </c>
      <c r="M90" s="44">
        <f>IF(入力シート❷!Z90=■■■!M$2,1,0)</f>
        <v>0</v>
      </c>
      <c r="N90" s="44">
        <f>IF(入力シート❷!AA90=■■■!N$2,1,0)</f>
        <v>0</v>
      </c>
      <c r="O90" s="44">
        <f>IF(入力シート❷!AB90=■■■!O$2,1,0)</f>
        <v>0</v>
      </c>
      <c r="P90" s="44">
        <f>IF(入力シート❷!AC90=■■■!P$2,1,0)</f>
        <v>0</v>
      </c>
      <c r="Q90" s="44">
        <f>IF(入力シート❷!AD90=■■■!Q$2,1,0)</f>
        <v>0</v>
      </c>
      <c r="R90" s="44">
        <f>IF(入力シート❷!AE90=■■■!R$2,1,0)</f>
        <v>0</v>
      </c>
      <c r="S90" s="44">
        <f>IF(入力シート❷!AF90=■■■!S$2,1,0)</f>
        <v>0</v>
      </c>
      <c r="T90" s="44">
        <f t="shared" si="44"/>
        <v>0</v>
      </c>
      <c r="U90" s="44">
        <f t="shared" si="45"/>
        <v>0</v>
      </c>
      <c r="V90" s="44">
        <f t="shared" si="46"/>
        <v>0</v>
      </c>
      <c r="W90" s="44">
        <f t="shared" si="47"/>
        <v>0</v>
      </c>
      <c r="X90" s="44">
        <f t="shared" si="48"/>
        <v>0</v>
      </c>
      <c r="Y90" s="44">
        <f t="shared" si="49"/>
        <v>0</v>
      </c>
      <c r="Z90" s="44">
        <f>SUM(入力シート❷!J90:M90,入力シート❷!R90)</f>
        <v>0</v>
      </c>
      <c r="AA90" s="44">
        <f>MIN(入力シート❷!J90:R90)</f>
        <v>0</v>
      </c>
      <c r="AB90" s="44">
        <f t="shared" si="50"/>
        <v>0</v>
      </c>
      <c r="AC90" s="44">
        <f t="shared" si="51"/>
        <v>0</v>
      </c>
      <c r="AD90" s="44">
        <f t="shared" si="52"/>
        <v>0</v>
      </c>
      <c r="AE90" s="44">
        <f t="shared" si="53"/>
        <v>0</v>
      </c>
      <c r="AF90" s="44">
        <f t="shared" si="54"/>
        <v>0</v>
      </c>
      <c r="AG90" s="44">
        <f t="shared" si="55"/>
        <v>0</v>
      </c>
      <c r="AH90" s="44">
        <f t="shared" si="56"/>
        <v>0</v>
      </c>
      <c r="AI90" s="44">
        <f t="shared" si="57"/>
        <v>0</v>
      </c>
      <c r="AJ90" s="44">
        <f>入力シート❷!S90</f>
        <v>0</v>
      </c>
      <c r="AK90" s="44">
        <f>入力シート❷!T90</f>
        <v>0</v>
      </c>
      <c r="AL90" s="44">
        <f>入力シート❷!U90</f>
        <v>0</v>
      </c>
      <c r="AM90" s="44">
        <f t="shared" si="58"/>
        <v>1</v>
      </c>
      <c r="AN90" s="44">
        <f t="shared" si="59"/>
        <v>0</v>
      </c>
      <c r="AO90" s="44">
        <f t="shared" si="60"/>
        <v>0</v>
      </c>
      <c r="AP90" s="44">
        <f t="shared" si="61"/>
        <v>0</v>
      </c>
      <c r="AQ90" s="44">
        <f t="shared" si="62"/>
        <v>0</v>
      </c>
      <c r="AR90" s="44">
        <f t="shared" si="63"/>
        <v>0</v>
      </c>
      <c r="AS90" s="44">
        <f t="shared" si="64"/>
        <v>0</v>
      </c>
      <c r="AT90" s="44"/>
      <c r="AU90" s="44">
        <f t="shared" si="65"/>
        <v>0</v>
      </c>
      <c r="AV90" s="44">
        <f t="shared" si="66"/>
        <v>0</v>
      </c>
      <c r="AW90" s="44">
        <f t="shared" si="67"/>
        <v>0</v>
      </c>
      <c r="AX90" s="44">
        <f t="shared" si="68"/>
        <v>0</v>
      </c>
      <c r="AY90" s="44">
        <f t="shared" si="69"/>
        <v>0</v>
      </c>
      <c r="AZ90" s="44">
        <f t="shared" si="70"/>
        <v>0</v>
      </c>
      <c r="BA90" s="44">
        <f t="shared" si="71"/>
        <v>0</v>
      </c>
      <c r="BB90" s="44">
        <f t="shared" si="72"/>
        <v>0</v>
      </c>
      <c r="BC90" s="44">
        <f t="shared" si="73"/>
        <v>0</v>
      </c>
      <c r="BD90" s="44">
        <f t="shared" si="74"/>
        <v>0</v>
      </c>
      <c r="BE90" s="44">
        <f t="shared" si="75"/>
        <v>0</v>
      </c>
      <c r="BF90" s="44">
        <f t="shared" si="76"/>
        <v>0</v>
      </c>
      <c r="BG90" s="44">
        <f t="shared" si="77"/>
        <v>0</v>
      </c>
      <c r="BH90" s="44">
        <f t="shared" si="78"/>
        <v>0</v>
      </c>
      <c r="BI90" s="44">
        <f t="shared" si="79"/>
        <v>0</v>
      </c>
      <c r="BJ90" s="44">
        <f t="shared" si="80"/>
        <v>0</v>
      </c>
      <c r="BK90" s="44">
        <f t="shared" si="81"/>
        <v>0</v>
      </c>
      <c r="BL90" s="44">
        <f t="shared" si="82"/>
        <v>0</v>
      </c>
      <c r="BM90" s="44">
        <f t="shared" si="83"/>
        <v>0</v>
      </c>
      <c r="BN90" s="48" t="str">
        <f t="shared" si="84"/>
        <v/>
      </c>
      <c r="BO90" s="44">
        <f>IF(COUNTBLANK(入力シート❷!E90:U90)=0,1,0)</f>
        <v>0</v>
      </c>
    </row>
    <row r="91" spans="1:67">
      <c r="A91" s="44">
        <v>89</v>
      </c>
      <c r="B91" s="44">
        <f>IF(AND(入力シート❷!$B91="ハイパーコース",入力シート❷!C91="A推薦(単願)"),1,0)</f>
        <v>0</v>
      </c>
      <c r="C91" s="44">
        <f>IF(AND(入力シート❷!$B91="アドバンストコース",入力シート❷!$C91="A推薦(単願)"),1,0)</f>
        <v>0</v>
      </c>
      <c r="D91" s="44">
        <f>IF(AND(入力シート❷!$B91="アグレッシブコース",入力シート❷!$C91="A推薦(単願)"),1,0)</f>
        <v>0</v>
      </c>
      <c r="E91" s="44">
        <f>IF(AND(入力シート❷!$B91="ハイパーコース",OR(入力シート❷!$C91="B推薦(併願)",入力シート❷!$C91="併願優遇")),1,0)</f>
        <v>0</v>
      </c>
      <c r="F91" s="44">
        <f>IF(AND(入力シート❷!$B91="アドバンストコース",OR(入力シート❷!$C91="B推薦(併願)",入力シート❷!$C91="併願優遇")),1,0)</f>
        <v>0</v>
      </c>
      <c r="G91" s="44">
        <f>IF(AND(入力シート❷!$B91="アグレッシブコース",OR(入力シート❷!$C91="B推薦(併願)",入力シート❷!$C91="併願優遇")),1,0)</f>
        <v>0</v>
      </c>
      <c r="H91" s="44">
        <f>IF(AND(入力シート❷!$B91="アグレッシブコース",入力シート❷!$C91="C推薦(第一志望)"),1,0)</f>
        <v>0</v>
      </c>
      <c r="I91" s="44">
        <f>IF(入力シート❷!V91=■■■!I$2,3,0)</f>
        <v>0</v>
      </c>
      <c r="J91" s="44">
        <f>IF(入力シート❷!W91=■■■!J$2,2,0)</f>
        <v>0</v>
      </c>
      <c r="K91" s="44">
        <f>IF(入力シート❷!X91=■■■!K$2,2,0)</f>
        <v>0</v>
      </c>
      <c r="L91" s="44">
        <f>IF(入力シート❷!Y91=■■■!L$2,2,0)</f>
        <v>0</v>
      </c>
      <c r="M91" s="44">
        <f>IF(入力シート❷!Z91=■■■!M$2,1,0)</f>
        <v>0</v>
      </c>
      <c r="N91" s="44">
        <f>IF(入力シート❷!AA91=■■■!N$2,1,0)</f>
        <v>0</v>
      </c>
      <c r="O91" s="44">
        <f>IF(入力シート❷!AB91=■■■!O$2,1,0)</f>
        <v>0</v>
      </c>
      <c r="P91" s="44">
        <f>IF(入力シート❷!AC91=■■■!P$2,1,0)</f>
        <v>0</v>
      </c>
      <c r="Q91" s="44">
        <f>IF(入力シート❷!AD91=■■■!Q$2,1,0)</f>
        <v>0</v>
      </c>
      <c r="R91" s="44">
        <f>IF(入力シート❷!AE91=■■■!R$2,1,0)</f>
        <v>0</v>
      </c>
      <c r="S91" s="44">
        <f>IF(入力シート❷!AF91=■■■!S$2,1,0)</f>
        <v>0</v>
      </c>
      <c r="T91" s="44">
        <f t="shared" si="44"/>
        <v>0</v>
      </c>
      <c r="U91" s="44">
        <f t="shared" si="45"/>
        <v>0</v>
      </c>
      <c r="V91" s="44">
        <f t="shared" si="46"/>
        <v>0</v>
      </c>
      <c r="W91" s="44">
        <f t="shared" si="47"/>
        <v>0</v>
      </c>
      <c r="X91" s="44">
        <f t="shared" si="48"/>
        <v>0</v>
      </c>
      <c r="Y91" s="44">
        <f t="shared" si="49"/>
        <v>0</v>
      </c>
      <c r="Z91" s="44">
        <f>SUM(入力シート❷!J91:M91,入力シート❷!R91)</f>
        <v>0</v>
      </c>
      <c r="AA91" s="44">
        <f>MIN(入力シート❷!J91:R91)</f>
        <v>0</v>
      </c>
      <c r="AB91" s="44">
        <f t="shared" si="50"/>
        <v>0</v>
      </c>
      <c r="AC91" s="44">
        <f t="shared" si="51"/>
        <v>0</v>
      </c>
      <c r="AD91" s="44">
        <f t="shared" si="52"/>
        <v>0</v>
      </c>
      <c r="AE91" s="44">
        <f t="shared" si="53"/>
        <v>0</v>
      </c>
      <c r="AF91" s="44">
        <f t="shared" si="54"/>
        <v>0</v>
      </c>
      <c r="AG91" s="44">
        <f t="shared" si="55"/>
        <v>0</v>
      </c>
      <c r="AH91" s="44">
        <f t="shared" si="56"/>
        <v>0</v>
      </c>
      <c r="AI91" s="44">
        <f t="shared" si="57"/>
        <v>0</v>
      </c>
      <c r="AJ91" s="44">
        <f>入力シート❷!S91</f>
        <v>0</v>
      </c>
      <c r="AK91" s="44">
        <f>入力シート❷!T91</f>
        <v>0</v>
      </c>
      <c r="AL91" s="44">
        <f>入力シート❷!U91</f>
        <v>0</v>
      </c>
      <c r="AM91" s="44">
        <f t="shared" si="58"/>
        <v>1</v>
      </c>
      <c r="AN91" s="44">
        <f t="shared" si="59"/>
        <v>0</v>
      </c>
      <c r="AO91" s="44">
        <f t="shared" si="60"/>
        <v>0</v>
      </c>
      <c r="AP91" s="44">
        <f t="shared" si="61"/>
        <v>0</v>
      </c>
      <c r="AQ91" s="44">
        <f t="shared" si="62"/>
        <v>0</v>
      </c>
      <c r="AR91" s="44">
        <f t="shared" si="63"/>
        <v>0</v>
      </c>
      <c r="AS91" s="44">
        <f t="shared" si="64"/>
        <v>0</v>
      </c>
      <c r="AT91" s="44"/>
      <c r="AU91" s="44">
        <f t="shared" si="65"/>
        <v>0</v>
      </c>
      <c r="AV91" s="44">
        <f t="shared" si="66"/>
        <v>0</v>
      </c>
      <c r="AW91" s="44">
        <f t="shared" si="67"/>
        <v>0</v>
      </c>
      <c r="AX91" s="44">
        <f t="shared" si="68"/>
        <v>0</v>
      </c>
      <c r="AY91" s="44">
        <f t="shared" si="69"/>
        <v>0</v>
      </c>
      <c r="AZ91" s="44">
        <f t="shared" si="70"/>
        <v>0</v>
      </c>
      <c r="BA91" s="44">
        <f t="shared" si="71"/>
        <v>0</v>
      </c>
      <c r="BB91" s="44">
        <f t="shared" si="72"/>
        <v>0</v>
      </c>
      <c r="BC91" s="44">
        <f t="shared" si="73"/>
        <v>0</v>
      </c>
      <c r="BD91" s="44">
        <f t="shared" si="74"/>
        <v>0</v>
      </c>
      <c r="BE91" s="44">
        <f t="shared" si="75"/>
        <v>0</v>
      </c>
      <c r="BF91" s="44">
        <f t="shared" si="76"/>
        <v>0</v>
      </c>
      <c r="BG91" s="44">
        <f t="shared" si="77"/>
        <v>0</v>
      </c>
      <c r="BH91" s="44">
        <f t="shared" si="78"/>
        <v>0</v>
      </c>
      <c r="BI91" s="44">
        <f t="shared" si="79"/>
        <v>0</v>
      </c>
      <c r="BJ91" s="44">
        <f t="shared" si="80"/>
        <v>0</v>
      </c>
      <c r="BK91" s="44">
        <f t="shared" si="81"/>
        <v>0</v>
      </c>
      <c r="BL91" s="44">
        <f t="shared" si="82"/>
        <v>0</v>
      </c>
      <c r="BM91" s="44">
        <f t="shared" si="83"/>
        <v>0</v>
      </c>
      <c r="BN91" s="48" t="str">
        <f t="shared" si="84"/>
        <v/>
      </c>
      <c r="BO91" s="44">
        <f>IF(COUNTBLANK(入力シート❷!E91:U91)=0,1,0)</f>
        <v>0</v>
      </c>
    </row>
    <row r="92" spans="1:67">
      <c r="A92" s="44">
        <v>90</v>
      </c>
      <c r="B92" s="44">
        <f>IF(AND(入力シート❷!$B92="ハイパーコース",入力シート❷!C92="A推薦(単願)"),1,0)</f>
        <v>0</v>
      </c>
      <c r="C92" s="44">
        <f>IF(AND(入力シート❷!$B92="アドバンストコース",入力シート❷!$C92="A推薦(単願)"),1,0)</f>
        <v>0</v>
      </c>
      <c r="D92" s="44">
        <f>IF(AND(入力シート❷!$B92="アグレッシブコース",入力シート❷!$C92="A推薦(単願)"),1,0)</f>
        <v>0</v>
      </c>
      <c r="E92" s="44">
        <f>IF(AND(入力シート❷!$B92="ハイパーコース",OR(入力シート❷!$C92="B推薦(併願)",入力シート❷!$C92="併願優遇")),1,0)</f>
        <v>0</v>
      </c>
      <c r="F92" s="44">
        <f>IF(AND(入力シート❷!$B92="アドバンストコース",OR(入力シート❷!$C92="B推薦(併願)",入力シート❷!$C92="併願優遇")),1,0)</f>
        <v>0</v>
      </c>
      <c r="G92" s="44">
        <f>IF(AND(入力シート❷!$B92="アグレッシブコース",OR(入力シート❷!$C92="B推薦(併願)",入力シート❷!$C92="併願優遇")),1,0)</f>
        <v>0</v>
      </c>
      <c r="H92" s="44">
        <f>IF(AND(入力シート❷!$B92="アグレッシブコース",入力シート❷!$C92="C推薦(第一志望)"),1,0)</f>
        <v>0</v>
      </c>
      <c r="I92" s="44">
        <f>IF(入力シート❷!V92=■■■!I$2,3,0)</f>
        <v>0</v>
      </c>
      <c r="J92" s="44">
        <f>IF(入力シート❷!W92=■■■!J$2,2,0)</f>
        <v>0</v>
      </c>
      <c r="K92" s="44">
        <f>IF(入力シート❷!X92=■■■!K$2,2,0)</f>
        <v>0</v>
      </c>
      <c r="L92" s="44">
        <f>IF(入力シート❷!Y92=■■■!L$2,2,0)</f>
        <v>0</v>
      </c>
      <c r="M92" s="44">
        <f>IF(入力シート❷!Z92=■■■!M$2,1,0)</f>
        <v>0</v>
      </c>
      <c r="N92" s="44">
        <f>IF(入力シート❷!AA92=■■■!N$2,1,0)</f>
        <v>0</v>
      </c>
      <c r="O92" s="44">
        <f>IF(入力シート❷!AB92=■■■!O$2,1,0)</f>
        <v>0</v>
      </c>
      <c r="P92" s="44">
        <f>IF(入力シート❷!AC92=■■■!P$2,1,0)</f>
        <v>0</v>
      </c>
      <c r="Q92" s="44">
        <f>IF(入力シート❷!AD92=■■■!Q$2,1,0)</f>
        <v>0</v>
      </c>
      <c r="R92" s="44">
        <f>IF(入力シート❷!AE92=■■■!R$2,1,0)</f>
        <v>0</v>
      </c>
      <c r="S92" s="44">
        <f>IF(入力シート❷!AF92=■■■!S$2,1,0)</f>
        <v>0</v>
      </c>
      <c r="T92" s="44">
        <f t="shared" si="44"/>
        <v>0</v>
      </c>
      <c r="U92" s="44">
        <f t="shared" si="45"/>
        <v>0</v>
      </c>
      <c r="V92" s="44">
        <f t="shared" si="46"/>
        <v>0</v>
      </c>
      <c r="W92" s="44">
        <f t="shared" si="47"/>
        <v>0</v>
      </c>
      <c r="X92" s="44">
        <f t="shared" si="48"/>
        <v>0</v>
      </c>
      <c r="Y92" s="44">
        <f t="shared" si="49"/>
        <v>0</v>
      </c>
      <c r="Z92" s="44">
        <f>SUM(入力シート❷!J92:M92,入力シート❷!R92)</f>
        <v>0</v>
      </c>
      <c r="AA92" s="44">
        <f>MIN(入力シート❷!J92:R92)</f>
        <v>0</v>
      </c>
      <c r="AB92" s="44">
        <f t="shared" si="50"/>
        <v>0</v>
      </c>
      <c r="AC92" s="44">
        <f t="shared" si="51"/>
        <v>0</v>
      </c>
      <c r="AD92" s="44">
        <f t="shared" si="52"/>
        <v>0</v>
      </c>
      <c r="AE92" s="44">
        <f t="shared" si="53"/>
        <v>0</v>
      </c>
      <c r="AF92" s="44">
        <f t="shared" si="54"/>
        <v>0</v>
      </c>
      <c r="AG92" s="44">
        <f t="shared" si="55"/>
        <v>0</v>
      </c>
      <c r="AH92" s="44">
        <f t="shared" si="56"/>
        <v>0</v>
      </c>
      <c r="AI92" s="44">
        <f t="shared" si="57"/>
        <v>0</v>
      </c>
      <c r="AJ92" s="44">
        <f>入力シート❷!S92</f>
        <v>0</v>
      </c>
      <c r="AK92" s="44">
        <f>入力シート❷!T92</f>
        <v>0</v>
      </c>
      <c r="AL92" s="44">
        <f>入力シート❷!U92</f>
        <v>0</v>
      </c>
      <c r="AM92" s="44">
        <f t="shared" si="58"/>
        <v>1</v>
      </c>
      <c r="AN92" s="44">
        <f t="shared" si="59"/>
        <v>0</v>
      </c>
      <c r="AO92" s="44">
        <f t="shared" si="60"/>
        <v>0</v>
      </c>
      <c r="AP92" s="44">
        <f t="shared" si="61"/>
        <v>0</v>
      </c>
      <c r="AQ92" s="44">
        <f t="shared" si="62"/>
        <v>0</v>
      </c>
      <c r="AR92" s="44">
        <f t="shared" si="63"/>
        <v>0</v>
      </c>
      <c r="AS92" s="44">
        <f t="shared" si="64"/>
        <v>0</v>
      </c>
      <c r="AT92" s="44"/>
      <c r="AU92" s="44">
        <f t="shared" si="65"/>
        <v>0</v>
      </c>
      <c r="AV92" s="44">
        <f t="shared" si="66"/>
        <v>0</v>
      </c>
      <c r="AW92" s="44">
        <f t="shared" si="67"/>
        <v>0</v>
      </c>
      <c r="AX92" s="44">
        <f t="shared" si="68"/>
        <v>0</v>
      </c>
      <c r="AY92" s="44">
        <f t="shared" si="69"/>
        <v>0</v>
      </c>
      <c r="AZ92" s="44">
        <f t="shared" si="70"/>
        <v>0</v>
      </c>
      <c r="BA92" s="44">
        <f t="shared" si="71"/>
        <v>0</v>
      </c>
      <c r="BB92" s="44">
        <f t="shared" si="72"/>
        <v>0</v>
      </c>
      <c r="BC92" s="44">
        <f t="shared" si="73"/>
        <v>0</v>
      </c>
      <c r="BD92" s="44">
        <f t="shared" si="74"/>
        <v>0</v>
      </c>
      <c r="BE92" s="44">
        <f t="shared" si="75"/>
        <v>0</v>
      </c>
      <c r="BF92" s="44">
        <f t="shared" si="76"/>
        <v>0</v>
      </c>
      <c r="BG92" s="44">
        <f t="shared" si="77"/>
        <v>0</v>
      </c>
      <c r="BH92" s="44">
        <f t="shared" si="78"/>
        <v>0</v>
      </c>
      <c r="BI92" s="44">
        <f t="shared" si="79"/>
        <v>0</v>
      </c>
      <c r="BJ92" s="44">
        <f t="shared" si="80"/>
        <v>0</v>
      </c>
      <c r="BK92" s="44">
        <f t="shared" si="81"/>
        <v>0</v>
      </c>
      <c r="BL92" s="44">
        <f t="shared" si="82"/>
        <v>0</v>
      </c>
      <c r="BM92" s="44">
        <f t="shared" si="83"/>
        <v>0</v>
      </c>
      <c r="BN92" s="48" t="str">
        <f t="shared" si="84"/>
        <v/>
      </c>
      <c r="BO92" s="44">
        <f>IF(COUNTBLANK(入力シート❷!E92:U92)=0,1,0)</f>
        <v>0</v>
      </c>
    </row>
    <row r="93" spans="1:67">
      <c r="A93" s="44">
        <v>91</v>
      </c>
      <c r="B93" s="44">
        <f>IF(AND(入力シート❷!$B93="ハイパーコース",入力シート❷!C93="A推薦(単願)"),1,0)</f>
        <v>0</v>
      </c>
      <c r="C93" s="44">
        <f>IF(AND(入力シート❷!$B93="アドバンストコース",入力シート❷!$C93="A推薦(単願)"),1,0)</f>
        <v>0</v>
      </c>
      <c r="D93" s="44">
        <f>IF(AND(入力シート❷!$B93="アグレッシブコース",入力シート❷!$C93="A推薦(単願)"),1,0)</f>
        <v>0</v>
      </c>
      <c r="E93" s="44">
        <f>IF(AND(入力シート❷!$B93="ハイパーコース",OR(入力シート❷!$C93="B推薦(併願)",入力シート❷!$C93="併願優遇")),1,0)</f>
        <v>0</v>
      </c>
      <c r="F93" s="44">
        <f>IF(AND(入力シート❷!$B93="アドバンストコース",OR(入力シート❷!$C93="B推薦(併願)",入力シート❷!$C93="併願優遇")),1,0)</f>
        <v>0</v>
      </c>
      <c r="G93" s="44">
        <f>IF(AND(入力シート❷!$B93="アグレッシブコース",OR(入力シート❷!$C93="B推薦(併願)",入力シート❷!$C93="併願優遇")),1,0)</f>
        <v>0</v>
      </c>
      <c r="H93" s="44">
        <f>IF(AND(入力シート❷!$B93="アグレッシブコース",入力シート❷!$C93="C推薦(第一志望)"),1,0)</f>
        <v>0</v>
      </c>
      <c r="I93" s="44">
        <f>IF(入力シート❷!V93=■■■!I$2,3,0)</f>
        <v>0</v>
      </c>
      <c r="J93" s="44">
        <f>IF(入力シート❷!W93=■■■!J$2,2,0)</f>
        <v>0</v>
      </c>
      <c r="K93" s="44">
        <f>IF(入力シート❷!X93=■■■!K$2,2,0)</f>
        <v>0</v>
      </c>
      <c r="L93" s="44">
        <f>IF(入力シート❷!Y93=■■■!L$2,2,0)</f>
        <v>0</v>
      </c>
      <c r="M93" s="44">
        <f>IF(入力シート❷!Z93=■■■!M$2,1,0)</f>
        <v>0</v>
      </c>
      <c r="N93" s="44">
        <f>IF(入力シート❷!AA93=■■■!N$2,1,0)</f>
        <v>0</v>
      </c>
      <c r="O93" s="44">
        <f>IF(入力シート❷!AB93=■■■!O$2,1,0)</f>
        <v>0</v>
      </c>
      <c r="P93" s="44">
        <f>IF(入力シート❷!AC93=■■■!P$2,1,0)</f>
        <v>0</v>
      </c>
      <c r="Q93" s="44">
        <f>IF(入力シート❷!AD93=■■■!Q$2,1,0)</f>
        <v>0</v>
      </c>
      <c r="R93" s="44">
        <f>IF(入力シート❷!AE93=■■■!R$2,1,0)</f>
        <v>0</v>
      </c>
      <c r="S93" s="44">
        <f>IF(入力シート❷!AF93=■■■!S$2,1,0)</f>
        <v>0</v>
      </c>
      <c r="T93" s="44">
        <f t="shared" si="44"/>
        <v>0</v>
      </c>
      <c r="U93" s="44">
        <f t="shared" si="45"/>
        <v>0</v>
      </c>
      <c r="V93" s="44">
        <f t="shared" si="46"/>
        <v>0</v>
      </c>
      <c r="W93" s="44">
        <f t="shared" si="47"/>
        <v>0</v>
      </c>
      <c r="X93" s="44">
        <f t="shared" si="48"/>
        <v>0</v>
      </c>
      <c r="Y93" s="44">
        <f t="shared" si="49"/>
        <v>0</v>
      </c>
      <c r="Z93" s="44">
        <f>SUM(入力シート❷!J93:M93,入力シート❷!R93)</f>
        <v>0</v>
      </c>
      <c r="AA93" s="44">
        <f>MIN(入力シート❷!J93:R93)</f>
        <v>0</v>
      </c>
      <c r="AB93" s="44">
        <f t="shared" si="50"/>
        <v>0</v>
      </c>
      <c r="AC93" s="44">
        <f t="shared" si="51"/>
        <v>0</v>
      </c>
      <c r="AD93" s="44">
        <f t="shared" si="52"/>
        <v>0</v>
      </c>
      <c r="AE93" s="44">
        <f t="shared" si="53"/>
        <v>0</v>
      </c>
      <c r="AF93" s="44">
        <f t="shared" si="54"/>
        <v>0</v>
      </c>
      <c r="AG93" s="44">
        <f t="shared" si="55"/>
        <v>0</v>
      </c>
      <c r="AH93" s="44">
        <f t="shared" si="56"/>
        <v>0</v>
      </c>
      <c r="AI93" s="44">
        <f t="shared" si="57"/>
        <v>0</v>
      </c>
      <c r="AJ93" s="44">
        <f>入力シート❷!S93</f>
        <v>0</v>
      </c>
      <c r="AK93" s="44">
        <f>入力シート❷!T93</f>
        <v>0</v>
      </c>
      <c r="AL93" s="44">
        <f>入力シート❷!U93</f>
        <v>0</v>
      </c>
      <c r="AM93" s="44">
        <f t="shared" si="58"/>
        <v>1</v>
      </c>
      <c r="AN93" s="44">
        <f t="shared" si="59"/>
        <v>0</v>
      </c>
      <c r="AO93" s="44">
        <f t="shared" si="60"/>
        <v>0</v>
      </c>
      <c r="AP93" s="44">
        <f t="shared" si="61"/>
        <v>0</v>
      </c>
      <c r="AQ93" s="44">
        <f t="shared" si="62"/>
        <v>0</v>
      </c>
      <c r="AR93" s="44">
        <f t="shared" si="63"/>
        <v>0</v>
      </c>
      <c r="AS93" s="44">
        <f t="shared" si="64"/>
        <v>0</v>
      </c>
      <c r="AT93" s="44"/>
      <c r="AU93" s="44">
        <f t="shared" si="65"/>
        <v>0</v>
      </c>
      <c r="AV93" s="44">
        <f t="shared" si="66"/>
        <v>0</v>
      </c>
      <c r="AW93" s="44">
        <f t="shared" si="67"/>
        <v>0</v>
      </c>
      <c r="AX93" s="44">
        <f t="shared" si="68"/>
        <v>0</v>
      </c>
      <c r="AY93" s="44">
        <f t="shared" si="69"/>
        <v>0</v>
      </c>
      <c r="AZ93" s="44">
        <f t="shared" si="70"/>
        <v>0</v>
      </c>
      <c r="BA93" s="44">
        <f t="shared" si="71"/>
        <v>0</v>
      </c>
      <c r="BB93" s="44">
        <f t="shared" si="72"/>
        <v>0</v>
      </c>
      <c r="BC93" s="44">
        <f t="shared" si="73"/>
        <v>0</v>
      </c>
      <c r="BD93" s="44">
        <f t="shared" si="74"/>
        <v>0</v>
      </c>
      <c r="BE93" s="44">
        <f t="shared" si="75"/>
        <v>0</v>
      </c>
      <c r="BF93" s="44">
        <f t="shared" si="76"/>
        <v>0</v>
      </c>
      <c r="BG93" s="44">
        <f t="shared" si="77"/>
        <v>0</v>
      </c>
      <c r="BH93" s="44">
        <f t="shared" si="78"/>
        <v>0</v>
      </c>
      <c r="BI93" s="44">
        <f t="shared" si="79"/>
        <v>0</v>
      </c>
      <c r="BJ93" s="44">
        <f t="shared" si="80"/>
        <v>0</v>
      </c>
      <c r="BK93" s="44">
        <f t="shared" si="81"/>
        <v>0</v>
      </c>
      <c r="BL93" s="44">
        <f t="shared" si="82"/>
        <v>0</v>
      </c>
      <c r="BM93" s="44">
        <f t="shared" si="83"/>
        <v>0</v>
      </c>
      <c r="BN93" s="48" t="str">
        <f t="shared" si="84"/>
        <v/>
      </c>
      <c r="BO93" s="44">
        <f>IF(COUNTBLANK(入力シート❷!E93:U93)=0,1,0)</f>
        <v>0</v>
      </c>
    </row>
    <row r="94" spans="1:67">
      <c r="A94" s="44">
        <v>92</v>
      </c>
      <c r="B94" s="44">
        <f>IF(AND(入力シート❷!$B94="ハイパーコース",入力シート❷!C94="A推薦(単願)"),1,0)</f>
        <v>0</v>
      </c>
      <c r="C94" s="44">
        <f>IF(AND(入力シート❷!$B94="アドバンストコース",入力シート❷!$C94="A推薦(単願)"),1,0)</f>
        <v>0</v>
      </c>
      <c r="D94" s="44">
        <f>IF(AND(入力シート❷!$B94="アグレッシブコース",入力シート❷!$C94="A推薦(単願)"),1,0)</f>
        <v>0</v>
      </c>
      <c r="E94" s="44">
        <f>IF(AND(入力シート❷!$B94="ハイパーコース",OR(入力シート❷!$C94="B推薦(併願)",入力シート❷!$C94="併願優遇")),1,0)</f>
        <v>0</v>
      </c>
      <c r="F94" s="44">
        <f>IF(AND(入力シート❷!$B94="アドバンストコース",OR(入力シート❷!$C94="B推薦(併願)",入力シート❷!$C94="併願優遇")),1,0)</f>
        <v>0</v>
      </c>
      <c r="G94" s="44">
        <f>IF(AND(入力シート❷!$B94="アグレッシブコース",OR(入力シート❷!$C94="B推薦(併願)",入力シート❷!$C94="併願優遇")),1,0)</f>
        <v>0</v>
      </c>
      <c r="H94" s="44">
        <f>IF(AND(入力シート❷!$B94="アグレッシブコース",入力シート❷!$C94="C推薦(第一志望)"),1,0)</f>
        <v>0</v>
      </c>
      <c r="I94" s="44">
        <f>IF(入力シート❷!V94=■■■!I$2,3,0)</f>
        <v>0</v>
      </c>
      <c r="J94" s="44">
        <f>IF(入力シート❷!W94=■■■!J$2,2,0)</f>
        <v>0</v>
      </c>
      <c r="K94" s="44">
        <f>IF(入力シート❷!X94=■■■!K$2,2,0)</f>
        <v>0</v>
      </c>
      <c r="L94" s="44">
        <f>IF(入力シート❷!Y94=■■■!L$2,2,0)</f>
        <v>0</v>
      </c>
      <c r="M94" s="44">
        <f>IF(入力シート❷!Z94=■■■!M$2,1,0)</f>
        <v>0</v>
      </c>
      <c r="N94" s="44">
        <f>IF(入力シート❷!AA94=■■■!N$2,1,0)</f>
        <v>0</v>
      </c>
      <c r="O94" s="44">
        <f>IF(入力シート❷!AB94=■■■!O$2,1,0)</f>
        <v>0</v>
      </c>
      <c r="P94" s="44">
        <f>IF(入力シート❷!AC94=■■■!P$2,1,0)</f>
        <v>0</v>
      </c>
      <c r="Q94" s="44">
        <f>IF(入力シート❷!AD94=■■■!Q$2,1,0)</f>
        <v>0</v>
      </c>
      <c r="R94" s="44">
        <f>IF(入力シート❷!AE94=■■■!R$2,1,0)</f>
        <v>0</v>
      </c>
      <c r="S94" s="44">
        <f>IF(入力シート❷!AF94=■■■!S$2,1,0)</f>
        <v>0</v>
      </c>
      <c r="T94" s="44">
        <f t="shared" si="44"/>
        <v>0</v>
      </c>
      <c r="U94" s="44">
        <f t="shared" si="45"/>
        <v>0</v>
      </c>
      <c r="V94" s="44">
        <f t="shared" si="46"/>
        <v>0</v>
      </c>
      <c r="W94" s="44">
        <f t="shared" si="47"/>
        <v>0</v>
      </c>
      <c r="X94" s="44">
        <f t="shared" si="48"/>
        <v>0</v>
      </c>
      <c r="Y94" s="44">
        <f t="shared" si="49"/>
        <v>0</v>
      </c>
      <c r="Z94" s="44">
        <f>SUM(入力シート❷!J94:M94,入力シート❷!R94)</f>
        <v>0</v>
      </c>
      <c r="AA94" s="44">
        <f>MIN(入力シート❷!J94:R94)</f>
        <v>0</v>
      </c>
      <c r="AB94" s="44">
        <f t="shared" si="50"/>
        <v>0</v>
      </c>
      <c r="AC94" s="44">
        <f t="shared" si="51"/>
        <v>0</v>
      </c>
      <c r="AD94" s="44">
        <f t="shared" si="52"/>
        <v>0</v>
      </c>
      <c r="AE94" s="44">
        <f t="shared" si="53"/>
        <v>0</v>
      </c>
      <c r="AF94" s="44">
        <f t="shared" si="54"/>
        <v>0</v>
      </c>
      <c r="AG94" s="44">
        <f t="shared" si="55"/>
        <v>0</v>
      </c>
      <c r="AH94" s="44">
        <f t="shared" si="56"/>
        <v>0</v>
      </c>
      <c r="AI94" s="44">
        <f t="shared" si="57"/>
        <v>0</v>
      </c>
      <c r="AJ94" s="44">
        <f>入力シート❷!S94</f>
        <v>0</v>
      </c>
      <c r="AK94" s="44">
        <f>入力シート❷!T94</f>
        <v>0</v>
      </c>
      <c r="AL94" s="44">
        <f>入力シート❷!U94</f>
        <v>0</v>
      </c>
      <c r="AM94" s="44">
        <f t="shared" si="58"/>
        <v>1</v>
      </c>
      <c r="AN94" s="44">
        <f t="shared" si="59"/>
        <v>0</v>
      </c>
      <c r="AO94" s="44">
        <f t="shared" si="60"/>
        <v>0</v>
      </c>
      <c r="AP94" s="44">
        <f t="shared" si="61"/>
        <v>0</v>
      </c>
      <c r="AQ94" s="44">
        <f t="shared" si="62"/>
        <v>0</v>
      </c>
      <c r="AR94" s="44">
        <f t="shared" si="63"/>
        <v>0</v>
      </c>
      <c r="AS94" s="44">
        <f t="shared" si="64"/>
        <v>0</v>
      </c>
      <c r="AT94" s="44"/>
      <c r="AU94" s="44">
        <f t="shared" si="65"/>
        <v>0</v>
      </c>
      <c r="AV94" s="44">
        <f t="shared" si="66"/>
        <v>0</v>
      </c>
      <c r="AW94" s="44">
        <f t="shared" si="67"/>
        <v>0</v>
      </c>
      <c r="AX94" s="44">
        <f t="shared" si="68"/>
        <v>0</v>
      </c>
      <c r="AY94" s="44">
        <f t="shared" si="69"/>
        <v>0</v>
      </c>
      <c r="AZ94" s="44">
        <f t="shared" si="70"/>
        <v>0</v>
      </c>
      <c r="BA94" s="44">
        <f t="shared" si="71"/>
        <v>0</v>
      </c>
      <c r="BB94" s="44">
        <f t="shared" si="72"/>
        <v>0</v>
      </c>
      <c r="BC94" s="44">
        <f t="shared" si="73"/>
        <v>0</v>
      </c>
      <c r="BD94" s="44">
        <f t="shared" si="74"/>
        <v>0</v>
      </c>
      <c r="BE94" s="44">
        <f t="shared" si="75"/>
        <v>0</v>
      </c>
      <c r="BF94" s="44">
        <f t="shared" si="76"/>
        <v>0</v>
      </c>
      <c r="BG94" s="44">
        <f t="shared" si="77"/>
        <v>0</v>
      </c>
      <c r="BH94" s="44">
        <f t="shared" si="78"/>
        <v>0</v>
      </c>
      <c r="BI94" s="44">
        <f t="shared" si="79"/>
        <v>0</v>
      </c>
      <c r="BJ94" s="44">
        <f t="shared" si="80"/>
        <v>0</v>
      </c>
      <c r="BK94" s="44">
        <f t="shared" si="81"/>
        <v>0</v>
      </c>
      <c r="BL94" s="44">
        <f t="shared" si="82"/>
        <v>0</v>
      </c>
      <c r="BM94" s="44">
        <f t="shared" si="83"/>
        <v>0</v>
      </c>
      <c r="BN94" s="48" t="str">
        <f t="shared" si="84"/>
        <v/>
      </c>
      <c r="BO94" s="44">
        <f>IF(COUNTBLANK(入力シート❷!E94:U94)=0,1,0)</f>
        <v>0</v>
      </c>
    </row>
    <row r="95" spans="1:67">
      <c r="A95" s="44">
        <v>93</v>
      </c>
      <c r="B95" s="44">
        <f>IF(AND(入力シート❷!$B95="ハイパーコース",入力シート❷!C95="A推薦(単願)"),1,0)</f>
        <v>0</v>
      </c>
      <c r="C95" s="44">
        <f>IF(AND(入力シート❷!$B95="アドバンストコース",入力シート❷!$C95="A推薦(単願)"),1,0)</f>
        <v>0</v>
      </c>
      <c r="D95" s="44">
        <f>IF(AND(入力シート❷!$B95="アグレッシブコース",入力シート❷!$C95="A推薦(単願)"),1,0)</f>
        <v>0</v>
      </c>
      <c r="E95" s="44">
        <f>IF(AND(入力シート❷!$B95="ハイパーコース",OR(入力シート❷!$C95="B推薦(併願)",入力シート❷!$C95="併願優遇")),1,0)</f>
        <v>0</v>
      </c>
      <c r="F95" s="44">
        <f>IF(AND(入力シート❷!$B95="アドバンストコース",OR(入力シート❷!$C95="B推薦(併願)",入力シート❷!$C95="併願優遇")),1,0)</f>
        <v>0</v>
      </c>
      <c r="G95" s="44">
        <f>IF(AND(入力シート❷!$B95="アグレッシブコース",OR(入力シート❷!$C95="B推薦(併願)",入力シート❷!$C95="併願優遇")),1,0)</f>
        <v>0</v>
      </c>
      <c r="H95" s="44">
        <f>IF(AND(入力シート❷!$B95="アグレッシブコース",入力シート❷!$C95="C推薦(第一志望)"),1,0)</f>
        <v>0</v>
      </c>
      <c r="I95" s="44">
        <f>IF(入力シート❷!V95=■■■!I$2,3,0)</f>
        <v>0</v>
      </c>
      <c r="J95" s="44">
        <f>IF(入力シート❷!W95=■■■!J$2,2,0)</f>
        <v>0</v>
      </c>
      <c r="K95" s="44">
        <f>IF(入力シート❷!X95=■■■!K$2,2,0)</f>
        <v>0</v>
      </c>
      <c r="L95" s="44">
        <f>IF(入力シート❷!Y95=■■■!L$2,2,0)</f>
        <v>0</v>
      </c>
      <c r="M95" s="44">
        <f>IF(入力シート❷!Z95=■■■!M$2,1,0)</f>
        <v>0</v>
      </c>
      <c r="N95" s="44">
        <f>IF(入力シート❷!AA95=■■■!N$2,1,0)</f>
        <v>0</v>
      </c>
      <c r="O95" s="44">
        <f>IF(入力シート❷!AB95=■■■!O$2,1,0)</f>
        <v>0</v>
      </c>
      <c r="P95" s="44">
        <f>IF(入力シート❷!AC95=■■■!P$2,1,0)</f>
        <v>0</v>
      </c>
      <c r="Q95" s="44">
        <f>IF(入力シート❷!AD95=■■■!Q$2,1,0)</f>
        <v>0</v>
      </c>
      <c r="R95" s="44">
        <f>IF(入力シート❷!AE95=■■■!R$2,1,0)</f>
        <v>0</v>
      </c>
      <c r="S95" s="44">
        <f>IF(入力シート❷!AF95=■■■!S$2,1,0)</f>
        <v>0</v>
      </c>
      <c r="T95" s="44">
        <f t="shared" si="44"/>
        <v>0</v>
      </c>
      <c r="U95" s="44">
        <f t="shared" si="45"/>
        <v>0</v>
      </c>
      <c r="V95" s="44">
        <f t="shared" si="46"/>
        <v>0</v>
      </c>
      <c r="W95" s="44">
        <f t="shared" si="47"/>
        <v>0</v>
      </c>
      <c r="X95" s="44">
        <f t="shared" si="48"/>
        <v>0</v>
      </c>
      <c r="Y95" s="44">
        <f t="shared" si="49"/>
        <v>0</v>
      </c>
      <c r="Z95" s="44">
        <f>SUM(入力シート❷!J95:M95,入力シート❷!R95)</f>
        <v>0</v>
      </c>
      <c r="AA95" s="44">
        <f>MIN(入力シート❷!J95:R95)</f>
        <v>0</v>
      </c>
      <c r="AB95" s="44">
        <f t="shared" si="50"/>
        <v>0</v>
      </c>
      <c r="AC95" s="44">
        <f t="shared" si="51"/>
        <v>0</v>
      </c>
      <c r="AD95" s="44">
        <f t="shared" si="52"/>
        <v>0</v>
      </c>
      <c r="AE95" s="44">
        <f t="shared" si="53"/>
        <v>0</v>
      </c>
      <c r="AF95" s="44">
        <f t="shared" si="54"/>
        <v>0</v>
      </c>
      <c r="AG95" s="44">
        <f t="shared" si="55"/>
        <v>0</v>
      </c>
      <c r="AH95" s="44">
        <f t="shared" si="56"/>
        <v>0</v>
      </c>
      <c r="AI95" s="44">
        <f t="shared" si="57"/>
        <v>0</v>
      </c>
      <c r="AJ95" s="44">
        <f>入力シート❷!S95</f>
        <v>0</v>
      </c>
      <c r="AK95" s="44">
        <f>入力シート❷!T95</f>
        <v>0</v>
      </c>
      <c r="AL95" s="44">
        <f>入力シート❷!U95</f>
        <v>0</v>
      </c>
      <c r="AM95" s="44">
        <f t="shared" si="58"/>
        <v>1</v>
      </c>
      <c r="AN95" s="44">
        <f t="shared" si="59"/>
        <v>0</v>
      </c>
      <c r="AO95" s="44">
        <f t="shared" si="60"/>
        <v>0</v>
      </c>
      <c r="AP95" s="44">
        <f t="shared" si="61"/>
        <v>0</v>
      </c>
      <c r="AQ95" s="44">
        <f t="shared" si="62"/>
        <v>0</v>
      </c>
      <c r="AR95" s="44">
        <f t="shared" si="63"/>
        <v>0</v>
      </c>
      <c r="AS95" s="44">
        <f t="shared" si="64"/>
        <v>0</v>
      </c>
      <c r="AT95" s="44"/>
      <c r="AU95" s="44">
        <f t="shared" si="65"/>
        <v>0</v>
      </c>
      <c r="AV95" s="44">
        <f t="shared" si="66"/>
        <v>0</v>
      </c>
      <c r="AW95" s="44">
        <f t="shared" si="67"/>
        <v>0</v>
      </c>
      <c r="AX95" s="44">
        <f t="shared" si="68"/>
        <v>0</v>
      </c>
      <c r="AY95" s="44">
        <f t="shared" si="69"/>
        <v>0</v>
      </c>
      <c r="AZ95" s="44">
        <f t="shared" si="70"/>
        <v>0</v>
      </c>
      <c r="BA95" s="44">
        <f t="shared" si="71"/>
        <v>0</v>
      </c>
      <c r="BB95" s="44">
        <f t="shared" si="72"/>
        <v>0</v>
      </c>
      <c r="BC95" s="44">
        <f t="shared" si="73"/>
        <v>0</v>
      </c>
      <c r="BD95" s="44">
        <f t="shared" si="74"/>
        <v>0</v>
      </c>
      <c r="BE95" s="44">
        <f t="shared" si="75"/>
        <v>0</v>
      </c>
      <c r="BF95" s="44">
        <f t="shared" si="76"/>
        <v>0</v>
      </c>
      <c r="BG95" s="44">
        <f t="shared" si="77"/>
        <v>0</v>
      </c>
      <c r="BH95" s="44">
        <f t="shared" si="78"/>
        <v>0</v>
      </c>
      <c r="BI95" s="44">
        <f t="shared" si="79"/>
        <v>0</v>
      </c>
      <c r="BJ95" s="44">
        <f t="shared" si="80"/>
        <v>0</v>
      </c>
      <c r="BK95" s="44">
        <f t="shared" si="81"/>
        <v>0</v>
      </c>
      <c r="BL95" s="44">
        <f t="shared" si="82"/>
        <v>0</v>
      </c>
      <c r="BM95" s="44">
        <f t="shared" si="83"/>
        <v>0</v>
      </c>
      <c r="BN95" s="48" t="str">
        <f t="shared" si="84"/>
        <v/>
      </c>
      <c r="BO95" s="44">
        <f>IF(COUNTBLANK(入力シート❷!E95:U95)=0,1,0)</f>
        <v>0</v>
      </c>
    </row>
    <row r="96" spans="1:67">
      <c r="A96" s="44">
        <v>94</v>
      </c>
      <c r="B96" s="44">
        <f>IF(AND(入力シート❷!$B96="ハイパーコース",入力シート❷!C96="A推薦(単願)"),1,0)</f>
        <v>0</v>
      </c>
      <c r="C96" s="44">
        <f>IF(AND(入力シート❷!$B96="アドバンストコース",入力シート❷!$C96="A推薦(単願)"),1,0)</f>
        <v>0</v>
      </c>
      <c r="D96" s="44">
        <f>IF(AND(入力シート❷!$B96="アグレッシブコース",入力シート❷!$C96="A推薦(単願)"),1,0)</f>
        <v>0</v>
      </c>
      <c r="E96" s="44">
        <f>IF(AND(入力シート❷!$B96="ハイパーコース",OR(入力シート❷!$C96="B推薦(併願)",入力シート❷!$C96="併願優遇")),1,0)</f>
        <v>0</v>
      </c>
      <c r="F96" s="44">
        <f>IF(AND(入力シート❷!$B96="アドバンストコース",OR(入力シート❷!$C96="B推薦(併願)",入力シート❷!$C96="併願優遇")),1,0)</f>
        <v>0</v>
      </c>
      <c r="G96" s="44">
        <f>IF(AND(入力シート❷!$B96="アグレッシブコース",OR(入力シート❷!$C96="B推薦(併願)",入力シート❷!$C96="併願優遇")),1,0)</f>
        <v>0</v>
      </c>
      <c r="H96" s="44">
        <f>IF(AND(入力シート❷!$B96="アグレッシブコース",入力シート❷!$C96="C推薦(第一志望)"),1,0)</f>
        <v>0</v>
      </c>
      <c r="I96" s="44">
        <f>IF(入力シート❷!V96=■■■!I$2,3,0)</f>
        <v>0</v>
      </c>
      <c r="J96" s="44">
        <f>IF(入力シート❷!W96=■■■!J$2,2,0)</f>
        <v>0</v>
      </c>
      <c r="K96" s="44">
        <f>IF(入力シート❷!X96=■■■!K$2,2,0)</f>
        <v>0</v>
      </c>
      <c r="L96" s="44">
        <f>IF(入力シート❷!Y96=■■■!L$2,2,0)</f>
        <v>0</v>
      </c>
      <c r="M96" s="44">
        <f>IF(入力シート❷!Z96=■■■!M$2,1,0)</f>
        <v>0</v>
      </c>
      <c r="N96" s="44">
        <f>IF(入力シート❷!AA96=■■■!N$2,1,0)</f>
        <v>0</v>
      </c>
      <c r="O96" s="44">
        <f>IF(入力シート❷!AB96=■■■!O$2,1,0)</f>
        <v>0</v>
      </c>
      <c r="P96" s="44">
        <f>IF(入力シート❷!AC96=■■■!P$2,1,0)</f>
        <v>0</v>
      </c>
      <c r="Q96" s="44">
        <f>IF(入力シート❷!AD96=■■■!Q$2,1,0)</f>
        <v>0</v>
      </c>
      <c r="R96" s="44">
        <f>IF(入力シート❷!AE96=■■■!R$2,1,0)</f>
        <v>0</v>
      </c>
      <c r="S96" s="44">
        <f>IF(入力シート❷!AF96=■■■!S$2,1,0)</f>
        <v>0</v>
      </c>
      <c r="T96" s="44">
        <f t="shared" si="44"/>
        <v>0</v>
      </c>
      <c r="U96" s="44">
        <f t="shared" si="45"/>
        <v>0</v>
      </c>
      <c r="V96" s="44">
        <f t="shared" si="46"/>
        <v>0</v>
      </c>
      <c r="W96" s="44">
        <f t="shared" si="47"/>
        <v>0</v>
      </c>
      <c r="X96" s="44">
        <f t="shared" si="48"/>
        <v>0</v>
      </c>
      <c r="Y96" s="44">
        <f t="shared" si="49"/>
        <v>0</v>
      </c>
      <c r="Z96" s="44">
        <f>SUM(入力シート❷!J96:M96,入力シート❷!R96)</f>
        <v>0</v>
      </c>
      <c r="AA96" s="44">
        <f>MIN(入力シート❷!J96:R96)</f>
        <v>0</v>
      </c>
      <c r="AB96" s="44">
        <f t="shared" si="50"/>
        <v>0</v>
      </c>
      <c r="AC96" s="44">
        <f t="shared" si="51"/>
        <v>0</v>
      </c>
      <c r="AD96" s="44">
        <f t="shared" si="52"/>
        <v>0</v>
      </c>
      <c r="AE96" s="44">
        <f t="shared" si="53"/>
        <v>0</v>
      </c>
      <c r="AF96" s="44">
        <f t="shared" si="54"/>
        <v>0</v>
      </c>
      <c r="AG96" s="44">
        <f t="shared" si="55"/>
        <v>0</v>
      </c>
      <c r="AH96" s="44">
        <f t="shared" si="56"/>
        <v>0</v>
      </c>
      <c r="AI96" s="44">
        <f t="shared" si="57"/>
        <v>0</v>
      </c>
      <c r="AJ96" s="44">
        <f>入力シート❷!S96</f>
        <v>0</v>
      </c>
      <c r="AK96" s="44">
        <f>入力シート❷!T96</f>
        <v>0</v>
      </c>
      <c r="AL96" s="44">
        <f>入力シート❷!U96</f>
        <v>0</v>
      </c>
      <c r="AM96" s="44">
        <f t="shared" si="58"/>
        <v>1</v>
      </c>
      <c r="AN96" s="44">
        <f t="shared" si="59"/>
        <v>0</v>
      </c>
      <c r="AO96" s="44">
        <f t="shared" si="60"/>
        <v>0</v>
      </c>
      <c r="AP96" s="44">
        <f t="shared" si="61"/>
        <v>0</v>
      </c>
      <c r="AQ96" s="44">
        <f t="shared" si="62"/>
        <v>0</v>
      </c>
      <c r="AR96" s="44">
        <f t="shared" si="63"/>
        <v>0</v>
      </c>
      <c r="AS96" s="44">
        <f t="shared" si="64"/>
        <v>0</v>
      </c>
      <c r="AT96" s="44"/>
      <c r="AU96" s="44">
        <f t="shared" si="65"/>
        <v>0</v>
      </c>
      <c r="AV96" s="44">
        <f t="shared" si="66"/>
        <v>0</v>
      </c>
      <c r="AW96" s="44">
        <f t="shared" si="67"/>
        <v>0</v>
      </c>
      <c r="AX96" s="44">
        <f t="shared" si="68"/>
        <v>0</v>
      </c>
      <c r="AY96" s="44">
        <f t="shared" si="69"/>
        <v>0</v>
      </c>
      <c r="AZ96" s="44">
        <f t="shared" si="70"/>
        <v>0</v>
      </c>
      <c r="BA96" s="44">
        <f t="shared" si="71"/>
        <v>0</v>
      </c>
      <c r="BB96" s="44">
        <f t="shared" si="72"/>
        <v>0</v>
      </c>
      <c r="BC96" s="44">
        <f t="shared" si="73"/>
        <v>0</v>
      </c>
      <c r="BD96" s="44">
        <f t="shared" si="74"/>
        <v>0</v>
      </c>
      <c r="BE96" s="44">
        <f t="shared" si="75"/>
        <v>0</v>
      </c>
      <c r="BF96" s="44">
        <f t="shared" si="76"/>
        <v>0</v>
      </c>
      <c r="BG96" s="44">
        <f t="shared" si="77"/>
        <v>0</v>
      </c>
      <c r="BH96" s="44">
        <f t="shared" si="78"/>
        <v>0</v>
      </c>
      <c r="BI96" s="44">
        <f t="shared" si="79"/>
        <v>0</v>
      </c>
      <c r="BJ96" s="44">
        <f t="shared" si="80"/>
        <v>0</v>
      </c>
      <c r="BK96" s="44">
        <f t="shared" si="81"/>
        <v>0</v>
      </c>
      <c r="BL96" s="44">
        <f t="shared" si="82"/>
        <v>0</v>
      </c>
      <c r="BM96" s="44">
        <f t="shared" si="83"/>
        <v>0</v>
      </c>
      <c r="BN96" s="48" t="str">
        <f t="shared" si="84"/>
        <v/>
      </c>
      <c r="BO96" s="44">
        <f>IF(COUNTBLANK(入力シート❷!E96:U96)=0,1,0)</f>
        <v>0</v>
      </c>
    </row>
    <row r="97" spans="1:67">
      <c r="A97" s="44">
        <v>95</v>
      </c>
      <c r="B97" s="44">
        <f>IF(AND(入力シート❷!$B97="ハイパーコース",入力シート❷!C97="A推薦(単願)"),1,0)</f>
        <v>0</v>
      </c>
      <c r="C97" s="44">
        <f>IF(AND(入力シート❷!$B97="アドバンストコース",入力シート❷!$C97="A推薦(単願)"),1,0)</f>
        <v>0</v>
      </c>
      <c r="D97" s="44">
        <f>IF(AND(入力シート❷!$B97="アグレッシブコース",入力シート❷!$C97="A推薦(単願)"),1,0)</f>
        <v>0</v>
      </c>
      <c r="E97" s="44">
        <f>IF(AND(入力シート❷!$B97="ハイパーコース",OR(入力シート❷!$C97="B推薦(併願)",入力シート❷!$C97="併願優遇")),1,0)</f>
        <v>0</v>
      </c>
      <c r="F97" s="44">
        <f>IF(AND(入力シート❷!$B97="アドバンストコース",OR(入力シート❷!$C97="B推薦(併願)",入力シート❷!$C97="併願優遇")),1,0)</f>
        <v>0</v>
      </c>
      <c r="G97" s="44">
        <f>IF(AND(入力シート❷!$B97="アグレッシブコース",OR(入力シート❷!$C97="B推薦(併願)",入力シート❷!$C97="併願優遇")),1,0)</f>
        <v>0</v>
      </c>
      <c r="H97" s="44">
        <f>IF(AND(入力シート❷!$B97="アグレッシブコース",入力シート❷!$C97="C推薦(第一志望)"),1,0)</f>
        <v>0</v>
      </c>
      <c r="I97" s="44">
        <f>IF(入力シート❷!V97=■■■!I$2,3,0)</f>
        <v>0</v>
      </c>
      <c r="J97" s="44">
        <f>IF(入力シート❷!W97=■■■!J$2,2,0)</f>
        <v>0</v>
      </c>
      <c r="K97" s="44">
        <f>IF(入力シート❷!X97=■■■!K$2,2,0)</f>
        <v>0</v>
      </c>
      <c r="L97" s="44">
        <f>IF(入力シート❷!Y97=■■■!L$2,2,0)</f>
        <v>0</v>
      </c>
      <c r="M97" s="44">
        <f>IF(入力シート❷!Z97=■■■!M$2,1,0)</f>
        <v>0</v>
      </c>
      <c r="N97" s="44">
        <f>IF(入力シート❷!AA97=■■■!N$2,1,0)</f>
        <v>0</v>
      </c>
      <c r="O97" s="44">
        <f>IF(入力シート❷!AB97=■■■!O$2,1,0)</f>
        <v>0</v>
      </c>
      <c r="P97" s="44">
        <f>IF(入力シート❷!AC97=■■■!P$2,1,0)</f>
        <v>0</v>
      </c>
      <c r="Q97" s="44">
        <f>IF(入力シート❷!AD97=■■■!Q$2,1,0)</f>
        <v>0</v>
      </c>
      <c r="R97" s="44">
        <f>IF(入力シート❷!AE97=■■■!R$2,1,0)</f>
        <v>0</v>
      </c>
      <c r="S97" s="44">
        <f>IF(入力シート❷!AF97=■■■!S$2,1,0)</f>
        <v>0</v>
      </c>
      <c r="T97" s="44">
        <f t="shared" si="44"/>
        <v>0</v>
      </c>
      <c r="U97" s="44">
        <f t="shared" si="45"/>
        <v>0</v>
      </c>
      <c r="V97" s="44">
        <f t="shared" si="46"/>
        <v>0</v>
      </c>
      <c r="W97" s="44">
        <f t="shared" si="47"/>
        <v>0</v>
      </c>
      <c r="X97" s="44">
        <f t="shared" si="48"/>
        <v>0</v>
      </c>
      <c r="Y97" s="44">
        <f t="shared" si="49"/>
        <v>0</v>
      </c>
      <c r="Z97" s="44">
        <f>SUM(入力シート❷!J97:M97,入力シート❷!R97)</f>
        <v>0</v>
      </c>
      <c r="AA97" s="44">
        <f>MIN(入力シート❷!J97:R97)</f>
        <v>0</v>
      </c>
      <c r="AB97" s="44">
        <f t="shared" si="50"/>
        <v>0</v>
      </c>
      <c r="AC97" s="44">
        <f t="shared" si="51"/>
        <v>0</v>
      </c>
      <c r="AD97" s="44">
        <f t="shared" si="52"/>
        <v>0</v>
      </c>
      <c r="AE97" s="44">
        <f t="shared" si="53"/>
        <v>0</v>
      </c>
      <c r="AF97" s="44">
        <f t="shared" si="54"/>
        <v>0</v>
      </c>
      <c r="AG97" s="44">
        <f t="shared" si="55"/>
        <v>0</v>
      </c>
      <c r="AH97" s="44">
        <f t="shared" si="56"/>
        <v>0</v>
      </c>
      <c r="AI97" s="44">
        <f t="shared" si="57"/>
        <v>0</v>
      </c>
      <c r="AJ97" s="44">
        <f>入力シート❷!S97</f>
        <v>0</v>
      </c>
      <c r="AK97" s="44">
        <f>入力シート❷!T97</f>
        <v>0</v>
      </c>
      <c r="AL97" s="44">
        <f>入力シート❷!U97</f>
        <v>0</v>
      </c>
      <c r="AM97" s="44">
        <f t="shared" si="58"/>
        <v>1</v>
      </c>
      <c r="AN97" s="44">
        <f t="shared" si="59"/>
        <v>0</v>
      </c>
      <c r="AO97" s="44">
        <f t="shared" si="60"/>
        <v>0</v>
      </c>
      <c r="AP97" s="44">
        <f t="shared" si="61"/>
        <v>0</v>
      </c>
      <c r="AQ97" s="44">
        <f t="shared" si="62"/>
        <v>0</v>
      </c>
      <c r="AR97" s="44">
        <f t="shared" si="63"/>
        <v>0</v>
      </c>
      <c r="AS97" s="44">
        <f t="shared" si="64"/>
        <v>0</v>
      </c>
      <c r="AT97" s="44"/>
      <c r="AU97" s="44">
        <f t="shared" si="65"/>
        <v>0</v>
      </c>
      <c r="AV97" s="44">
        <f t="shared" si="66"/>
        <v>0</v>
      </c>
      <c r="AW97" s="44">
        <f t="shared" si="67"/>
        <v>0</v>
      </c>
      <c r="AX97" s="44">
        <f t="shared" si="68"/>
        <v>0</v>
      </c>
      <c r="AY97" s="44">
        <f t="shared" si="69"/>
        <v>0</v>
      </c>
      <c r="AZ97" s="44">
        <f t="shared" si="70"/>
        <v>0</v>
      </c>
      <c r="BA97" s="44">
        <f t="shared" si="71"/>
        <v>0</v>
      </c>
      <c r="BB97" s="44">
        <f t="shared" si="72"/>
        <v>0</v>
      </c>
      <c r="BC97" s="44">
        <f t="shared" si="73"/>
        <v>0</v>
      </c>
      <c r="BD97" s="44">
        <f t="shared" si="74"/>
        <v>0</v>
      </c>
      <c r="BE97" s="44">
        <f t="shared" si="75"/>
        <v>0</v>
      </c>
      <c r="BF97" s="44">
        <f t="shared" si="76"/>
        <v>0</v>
      </c>
      <c r="BG97" s="44">
        <f t="shared" si="77"/>
        <v>0</v>
      </c>
      <c r="BH97" s="44">
        <f t="shared" si="78"/>
        <v>0</v>
      </c>
      <c r="BI97" s="44">
        <f t="shared" si="79"/>
        <v>0</v>
      </c>
      <c r="BJ97" s="44">
        <f t="shared" si="80"/>
        <v>0</v>
      </c>
      <c r="BK97" s="44">
        <f t="shared" si="81"/>
        <v>0</v>
      </c>
      <c r="BL97" s="44">
        <f t="shared" si="82"/>
        <v>0</v>
      </c>
      <c r="BM97" s="44">
        <f t="shared" si="83"/>
        <v>0</v>
      </c>
      <c r="BN97" s="48" t="str">
        <f t="shared" si="84"/>
        <v/>
      </c>
      <c r="BO97" s="44">
        <f>IF(COUNTBLANK(入力シート❷!E97:U97)=0,1,0)</f>
        <v>0</v>
      </c>
    </row>
    <row r="98" spans="1:67">
      <c r="A98" s="44">
        <v>96</v>
      </c>
      <c r="B98" s="44">
        <f>IF(AND(入力シート❷!$B98="ハイパーコース",入力シート❷!C98="A推薦(単願)"),1,0)</f>
        <v>0</v>
      </c>
      <c r="C98" s="44">
        <f>IF(AND(入力シート❷!$B98="アドバンストコース",入力シート❷!$C98="A推薦(単願)"),1,0)</f>
        <v>0</v>
      </c>
      <c r="D98" s="44">
        <f>IF(AND(入力シート❷!$B98="アグレッシブコース",入力シート❷!$C98="A推薦(単願)"),1,0)</f>
        <v>0</v>
      </c>
      <c r="E98" s="44">
        <f>IF(AND(入力シート❷!$B98="ハイパーコース",OR(入力シート❷!$C98="B推薦(併願)",入力シート❷!$C98="併願優遇")),1,0)</f>
        <v>0</v>
      </c>
      <c r="F98" s="44">
        <f>IF(AND(入力シート❷!$B98="アドバンストコース",OR(入力シート❷!$C98="B推薦(併願)",入力シート❷!$C98="併願優遇")),1,0)</f>
        <v>0</v>
      </c>
      <c r="G98" s="44">
        <f>IF(AND(入力シート❷!$B98="アグレッシブコース",OR(入力シート❷!$C98="B推薦(併願)",入力シート❷!$C98="併願優遇")),1,0)</f>
        <v>0</v>
      </c>
      <c r="H98" s="44">
        <f>IF(AND(入力シート❷!$B98="アグレッシブコース",入力シート❷!$C98="C推薦(第一志望)"),1,0)</f>
        <v>0</v>
      </c>
      <c r="I98" s="44">
        <f>IF(入力シート❷!V98=■■■!I$2,3,0)</f>
        <v>0</v>
      </c>
      <c r="J98" s="44">
        <f>IF(入力シート❷!W98=■■■!J$2,2,0)</f>
        <v>0</v>
      </c>
      <c r="K98" s="44">
        <f>IF(入力シート❷!X98=■■■!K$2,2,0)</f>
        <v>0</v>
      </c>
      <c r="L98" s="44">
        <f>IF(入力シート❷!Y98=■■■!L$2,2,0)</f>
        <v>0</v>
      </c>
      <c r="M98" s="44">
        <f>IF(入力シート❷!Z98=■■■!M$2,1,0)</f>
        <v>0</v>
      </c>
      <c r="N98" s="44">
        <f>IF(入力シート❷!AA98=■■■!N$2,1,0)</f>
        <v>0</v>
      </c>
      <c r="O98" s="44">
        <f>IF(入力シート❷!AB98=■■■!O$2,1,0)</f>
        <v>0</v>
      </c>
      <c r="P98" s="44">
        <f>IF(入力シート❷!AC98=■■■!P$2,1,0)</f>
        <v>0</v>
      </c>
      <c r="Q98" s="44">
        <f>IF(入力シート❷!AD98=■■■!Q$2,1,0)</f>
        <v>0</v>
      </c>
      <c r="R98" s="44">
        <f>IF(入力シート❷!AE98=■■■!R$2,1,0)</f>
        <v>0</v>
      </c>
      <c r="S98" s="44">
        <f>IF(入力シート❷!AF98=■■■!S$2,1,0)</f>
        <v>0</v>
      </c>
      <c r="T98" s="44">
        <f t="shared" si="44"/>
        <v>0</v>
      </c>
      <c r="U98" s="44">
        <f t="shared" si="45"/>
        <v>0</v>
      </c>
      <c r="V98" s="44">
        <f t="shared" si="46"/>
        <v>0</v>
      </c>
      <c r="W98" s="44">
        <f t="shared" si="47"/>
        <v>0</v>
      </c>
      <c r="X98" s="44">
        <f t="shared" si="48"/>
        <v>0</v>
      </c>
      <c r="Y98" s="44">
        <f t="shared" si="49"/>
        <v>0</v>
      </c>
      <c r="Z98" s="44">
        <f>SUM(入力シート❷!J98:M98,入力シート❷!R98)</f>
        <v>0</v>
      </c>
      <c r="AA98" s="44">
        <f>MIN(入力シート❷!J98:R98)</f>
        <v>0</v>
      </c>
      <c r="AB98" s="44">
        <f t="shared" si="50"/>
        <v>0</v>
      </c>
      <c r="AC98" s="44">
        <f t="shared" si="51"/>
        <v>0</v>
      </c>
      <c r="AD98" s="44">
        <f t="shared" si="52"/>
        <v>0</v>
      </c>
      <c r="AE98" s="44">
        <f t="shared" si="53"/>
        <v>0</v>
      </c>
      <c r="AF98" s="44">
        <f t="shared" si="54"/>
        <v>0</v>
      </c>
      <c r="AG98" s="44">
        <f t="shared" si="55"/>
        <v>0</v>
      </c>
      <c r="AH98" s="44">
        <f t="shared" si="56"/>
        <v>0</v>
      </c>
      <c r="AI98" s="44">
        <f t="shared" si="57"/>
        <v>0</v>
      </c>
      <c r="AJ98" s="44">
        <f>入力シート❷!S98</f>
        <v>0</v>
      </c>
      <c r="AK98" s="44">
        <f>入力シート❷!T98</f>
        <v>0</v>
      </c>
      <c r="AL98" s="44">
        <f>入力シート❷!U98</f>
        <v>0</v>
      </c>
      <c r="AM98" s="44">
        <f t="shared" si="58"/>
        <v>1</v>
      </c>
      <c r="AN98" s="44">
        <f t="shared" si="59"/>
        <v>0</v>
      </c>
      <c r="AO98" s="44">
        <f t="shared" si="60"/>
        <v>0</v>
      </c>
      <c r="AP98" s="44">
        <f t="shared" si="61"/>
        <v>0</v>
      </c>
      <c r="AQ98" s="44">
        <f t="shared" si="62"/>
        <v>0</v>
      </c>
      <c r="AR98" s="44">
        <f t="shared" si="63"/>
        <v>0</v>
      </c>
      <c r="AS98" s="44">
        <f t="shared" si="64"/>
        <v>0</v>
      </c>
      <c r="AT98" s="44"/>
      <c r="AU98" s="44">
        <f t="shared" si="65"/>
        <v>0</v>
      </c>
      <c r="AV98" s="44">
        <f t="shared" si="66"/>
        <v>0</v>
      </c>
      <c r="AW98" s="44">
        <f t="shared" si="67"/>
        <v>0</v>
      </c>
      <c r="AX98" s="44">
        <f t="shared" si="68"/>
        <v>0</v>
      </c>
      <c r="AY98" s="44">
        <f t="shared" si="69"/>
        <v>0</v>
      </c>
      <c r="AZ98" s="44">
        <f t="shared" si="70"/>
        <v>0</v>
      </c>
      <c r="BA98" s="44">
        <f t="shared" si="71"/>
        <v>0</v>
      </c>
      <c r="BB98" s="44">
        <f t="shared" si="72"/>
        <v>0</v>
      </c>
      <c r="BC98" s="44">
        <f t="shared" si="73"/>
        <v>0</v>
      </c>
      <c r="BD98" s="44">
        <f t="shared" si="74"/>
        <v>0</v>
      </c>
      <c r="BE98" s="44">
        <f t="shared" si="75"/>
        <v>0</v>
      </c>
      <c r="BF98" s="44">
        <f t="shared" si="76"/>
        <v>0</v>
      </c>
      <c r="BG98" s="44">
        <f t="shared" si="77"/>
        <v>0</v>
      </c>
      <c r="BH98" s="44">
        <f t="shared" si="78"/>
        <v>0</v>
      </c>
      <c r="BI98" s="44">
        <f t="shared" si="79"/>
        <v>0</v>
      </c>
      <c r="BJ98" s="44">
        <f t="shared" si="80"/>
        <v>0</v>
      </c>
      <c r="BK98" s="44">
        <f t="shared" si="81"/>
        <v>0</v>
      </c>
      <c r="BL98" s="44">
        <f t="shared" si="82"/>
        <v>0</v>
      </c>
      <c r="BM98" s="44">
        <f t="shared" si="83"/>
        <v>0</v>
      </c>
      <c r="BN98" s="48" t="str">
        <f t="shared" si="84"/>
        <v/>
      </c>
      <c r="BO98" s="44">
        <f>IF(COUNTBLANK(入力シート❷!E98:U98)=0,1,0)</f>
        <v>0</v>
      </c>
    </row>
    <row r="99" spans="1:67">
      <c r="A99" s="44">
        <v>97</v>
      </c>
      <c r="B99" s="44">
        <f>IF(AND(入力シート❷!$B99="ハイパーコース",入力シート❷!C99="A推薦(単願)"),1,0)</f>
        <v>0</v>
      </c>
      <c r="C99" s="44">
        <f>IF(AND(入力シート❷!$B99="アドバンストコース",入力シート❷!$C99="A推薦(単願)"),1,0)</f>
        <v>0</v>
      </c>
      <c r="D99" s="44">
        <f>IF(AND(入力シート❷!$B99="アグレッシブコース",入力シート❷!$C99="A推薦(単願)"),1,0)</f>
        <v>0</v>
      </c>
      <c r="E99" s="44">
        <f>IF(AND(入力シート❷!$B99="ハイパーコース",OR(入力シート❷!$C99="B推薦(併願)",入力シート❷!$C99="併願優遇")),1,0)</f>
        <v>0</v>
      </c>
      <c r="F99" s="44">
        <f>IF(AND(入力シート❷!$B99="アドバンストコース",OR(入力シート❷!$C99="B推薦(併願)",入力シート❷!$C99="併願優遇")),1,0)</f>
        <v>0</v>
      </c>
      <c r="G99" s="44">
        <f>IF(AND(入力シート❷!$B99="アグレッシブコース",OR(入力シート❷!$C99="B推薦(併願)",入力シート❷!$C99="併願優遇")),1,0)</f>
        <v>0</v>
      </c>
      <c r="H99" s="44">
        <f>IF(AND(入力シート❷!$B99="アグレッシブコース",入力シート❷!$C99="C推薦(第一志望)"),1,0)</f>
        <v>0</v>
      </c>
      <c r="I99" s="44">
        <f>IF(入力シート❷!V99=■■■!I$2,3,0)</f>
        <v>0</v>
      </c>
      <c r="J99" s="44">
        <f>IF(入力シート❷!W99=■■■!J$2,2,0)</f>
        <v>0</v>
      </c>
      <c r="K99" s="44">
        <f>IF(入力シート❷!X99=■■■!K$2,2,0)</f>
        <v>0</v>
      </c>
      <c r="L99" s="44">
        <f>IF(入力シート❷!Y99=■■■!L$2,2,0)</f>
        <v>0</v>
      </c>
      <c r="M99" s="44">
        <f>IF(入力シート❷!Z99=■■■!M$2,1,0)</f>
        <v>0</v>
      </c>
      <c r="N99" s="44">
        <f>IF(入力シート❷!AA99=■■■!N$2,1,0)</f>
        <v>0</v>
      </c>
      <c r="O99" s="44">
        <f>IF(入力シート❷!AB99=■■■!O$2,1,0)</f>
        <v>0</v>
      </c>
      <c r="P99" s="44">
        <f>IF(入力シート❷!AC99=■■■!P$2,1,0)</f>
        <v>0</v>
      </c>
      <c r="Q99" s="44">
        <f>IF(入力シート❷!AD99=■■■!Q$2,1,0)</f>
        <v>0</v>
      </c>
      <c r="R99" s="44">
        <f>IF(入力シート❷!AE99=■■■!R$2,1,0)</f>
        <v>0</v>
      </c>
      <c r="S99" s="44">
        <f>IF(入力シート❷!AF99=■■■!S$2,1,0)</f>
        <v>0</v>
      </c>
      <c r="T99" s="44">
        <f t="shared" si="44"/>
        <v>0</v>
      </c>
      <c r="U99" s="44">
        <f t="shared" si="45"/>
        <v>0</v>
      </c>
      <c r="V99" s="44">
        <f t="shared" si="46"/>
        <v>0</v>
      </c>
      <c r="W99" s="44">
        <f t="shared" si="47"/>
        <v>0</v>
      </c>
      <c r="X99" s="44">
        <f t="shared" si="48"/>
        <v>0</v>
      </c>
      <c r="Y99" s="44">
        <f t="shared" si="49"/>
        <v>0</v>
      </c>
      <c r="Z99" s="44">
        <f>SUM(入力シート❷!J99:M99,入力シート❷!R99)</f>
        <v>0</v>
      </c>
      <c r="AA99" s="44">
        <f>MIN(入力シート❷!J99:R99)</f>
        <v>0</v>
      </c>
      <c r="AB99" s="44">
        <f t="shared" si="50"/>
        <v>0</v>
      </c>
      <c r="AC99" s="44">
        <f t="shared" si="51"/>
        <v>0</v>
      </c>
      <c r="AD99" s="44">
        <f t="shared" si="52"/>
        <v>0</v>
      </c>
      <c r="AE99" s="44">
        <f t="shared" si="53"/>
        <v>0</v>
      </c>
      <c r="AF99" s="44">
        <f t="shared" si="54"/>
        <v>0</v>
      </c>
      <c r="AG99" s="44">
        <f t="shared" si="55"/>
        <v>0</v>
      </c>
      <c r="AH99" s="44">
        <f t="shared" si="56"/>
        <v>0</v>
      </c>
      <c r="AI99" s="44">
        <f t="shared" si="57"/>
        <v>0</v>
      </c>
      <c r="AJ99" s="44">
        <f>入力シート❷!S99</f>
        <v>0</v>
      </c>
      <c r="AK99" s="44">
        <f>入力シート❷!T99</f>
        <v>0</v>
      </c>
      <c r="AL99" s="44">
        <f>入力シート❷!U99</f>
        <v>0</v>
      </c>
      <c r="AM99" s="44">
        <f t="shared" si="58"/>
        <v>1</v>
      </c>
      <c r="AN99" s="44">
        <f t="shared" si="59"/>
        <v>0</v>
      </c>
      <c r="AO99" s="44">
        <f t="shared" si="60"/>
        <v>0</v>
      </c>
      <c r="AP99" s="44">
        <f t="shared" si="61"/>
        <v>0</v>
      </c>
      <c r="AQ99" s="44">
        <f t="shared" si="62"/>
        <v>0</v>
      </c>
      <c r="AR99" s="44">
        <f t="shared" si="63"/>
        <v>0</v>
      </c>
      <c r="AS99" s="44">
        <f t="shared" si="64"/>
        <v>0</v>
      </c>
      <c r="AT99" s="44"/>
      <c r="AU99" s="44">
        <f t="shared" si="65"/>
        <v>0</v>
      </c>
      <c r="AV99" s="44">
        <f t="shared" si="66"/>
        <v>0</v>
      </c>
      <c r="AW99" s="44">
        <f t="shared" si="67"/>
        <v>0</v>
      </c>
      <c r="AX99" s="44">
        <f t="shared" si="68"/>
        <v>0</v>
      </c>
      <c r="AY99" s="44">
        <f t="shared" si="69"/>
        <v>0</v>
      </c>
      <c r="AZ99" s="44">
        <f t="shared" si="70"/>
        <v>0</v>
      </c>
      <c r="BA99" s="44">
        <f t="shared" si="71"/>
        <v>0</v>
      </c>
      <c r="BB99" s="44">
        <f t="shared" si="72"/>
        <v>0</v>
      </c>
      <c r="BC99" s="44">
        <f t="shared" si="73"/>
        <v>0</v>
      </c>
      <c r="BD99" s="44">
        <f t="shared" si="74"/>
        <v>0</v>
      </c>
      <c r="BE99" s="44">
        <f t="shared" si="75"/>
        <v>0</v>
      </c>
      <c r="BF99" s="44">
        <f t="shared" si="76"/>
        <v>0</v>
      </c>
      <c r="BG99" s="44">
        <f t="shared" si="77"/>
        <v>0</v>
      </c>
      <c r="BH99" s="44">
        <f t="shared" si="78"/>
        <v>0</v>
      </c>
      <c r="BI99" s="44">
        <f t="shared" si="79"/>
        <v>0</v>
      </c>
      <c r="BJ99" s="44">
        <f t="shared" si="80"/>
        <v>0</v>
      </c>
      <c r="BK99" s="44">
        <f t="shared" si="81"/>
        <v>0</v>
      </c>
      <c r="BL99" s="44">
        <f t="shared" si="82"/>
        <v>0</v>
      </c>
      <c r="BM99" s="44">
        <f t="shared" si="83"/>
        <v>0</v>
      </c>
      <c r="BN99" s="48" t="str">
        <f t="shared" si="84"/>
        <v/>
      </c>
      <c r="BO99" s="44">
        <f>IF(COUNTBLANK(入力シート❷!E99:U99)=0,1,0)</f>
        <v>0</v>
      </c>
    </row>
    <row r="100" spans="1:67">
      <c r="A100" s="44">
        <v>98</v>
      </c>
      <c r="B100" s="44">
        <f>IF(AND(入力シート❷!$B100="ハイパーコース",入力シート❷!C100="A推薦(単願)"),1,0)</f>
        <v>0</v>
      </c>
      <c r="C100" s="44">
        <f>IF(AND(入力シート❷!$B100="アドバンストコース",入力シート❷!$C100="A推薦(単願)"),1,0)</f>
        <v>0</v>
      </c>
      <c r="D100" s="44">
        <f>IF(AND(入力シート❷!$B100="アグレッシブコース",入力シート❷!$C100="A推薦(単願)"),1,0)</f>
        <v>0</v>
      </c>
      <c r="E100" s="44">
        <f>IF(AND(入力シート❷!$B100="ハイパーコース",OR(入力シート❷!$C100="B推薦(併願)",入力シート❷!$C100="併願優遇")),1,0)</f>
        <v>0</v>
      </c>
      <c r="F100" s="44">
        <f>IF(AND(入力シート❷!$B100="アドバンストコース",OR(入力シート❷!$C100="B推薦(併願)",入力シート❷!$C100="併願優遇")),1,0)</f>
        <v>0</v>
      </c>
      <c r="G100" s="44">
        <f>IF(AND(入力シート❷!$B100="アグレッシブコース",OR(入力シート❷!$C100="B推薦(併願)",入力シート❷!$C100="併願優遇")),1,0)</f>
        <v>0</v>
      </c>
      <c r="H100" s="44">
        <f>IF(AND(入力シート❷!$B100="アグレッシブコース",入力シート❷!$C100="C推薦(第一志望)"),1,0)</f>
        <v>0</v>
      </c>
      <c r="I100" s="44">
        <f>IF(入力シート❷!V100=■■■!I$2,3,0)</f>
        <v>0</v>
      </c>
      <c r="J100" s="44">
        <f>IF(入力シート❷!W100=■■■!J$2,2,0)</f>
        <v>0</v>
      </c>
      <c r="K100" s="44">
        <f>IF(入力シート❷!X100=■■■!K$2,2,0)</f>
        <v>0</v>
      </c>
      <c r="L100" s="44">
        <f>IF(入力シート❷!Y100=■■■!L$2,2,0)</f>
        <v>0</v>
      </c>
      <c r="M100" s="44">
        <f>IF(入力シート❷!Z100=■■■!M$2,1,0)</f>
        <v>0</v>
      </c>
      <c r="N100" s="44">
        <f>IF(入力シート❷!AA100=■■■!N$2,1,0)</f>
        <v>0</v>
      </c>
      <c r="O100" s="44">
        <f>IF(入力シート❷!AB100=■■■!O$2,1,0)</f>
        <v>0</v>
      </c>
      <c r="P100" s="44">
        <f>IF(入力シート❷!AC100=■■■!P$2,1,0)</f>
        <v>0</v>
      </c>
      <c r="Q100" s="44">
        <f>IF(入力シート❷!AD100=■■■!Q$2,1,0)</f>
        <v>0</v>
      </c>
      <c r="R100" s="44">
        <f>IF(入力シート❷!AE100=■■■!R$2,1,0)</f>
        <v>0</v>
      </c>
      <c r="S100" s="44">
        <f>IF(入力シート❷!AF100=■■■!S$2,1,0)</f>
        <v>0</v>
      </c>
      <c r="T100" s="44">
        <f t="shared" si="44"/>
        <v>0</v>
      </c>
      <c r="U100" s="44">
        <f t="shared" si="45"/>
        <v>0</v>
      </c>
      <c r="V100" s="44">
        <f t="shared" si="46"/>
        <v>0</v>
      </c>
      <c r="W100" s="44">
        <f t="shared" si="47"/>
        <v>0</v>
      </c>
      <c r="X100" s="44">
        <f t="shared" si="48"/>
        <v>0</v>
      </c>
      <c r="Y100" s="44">
        <f t="shared" si="49"/>
        <v>0</v>
      </c>
      <c r="Z100" s="44">
        <f>SUM(入力シート❷!J100:M100,入力シート❷!R100)</f>
        <v>0</v>
      </c>
      <c r="AA100" s="44">
        <f>MIN(入力シート❷!J100:R100)</f>
        <v>0</v>
      </c>
      <c r="AB100" s="44">
        <f t="shared" si="50"/>
        <v>0</v>
      </c>
      <c r="AC100" s="44">
        <f t="shared" si="51"/>
        <v>0</v>
      </c>
      <c r="AD100" s="44">
        <f t="shared" si="52"/>
        <v>0</v>
      </c>
      <c r="AE100" s="44">
        <f t="shared" si="53"/>
        <v>0</v>
      </c>
      <c r="AF100" s="44">
        <f t="shared" si="54"/>
        <v>0</v>
      </c>
      <c r="AG100" s="44">
        <f t="shared" si="55"/>
        <v>0</v>
      </c>
      <c r="AH100" s="44">
        <f t="shared" si="56"/>
        <v>0</v>
      </c>
      <c r="AI100" s="44">
        <f t="shared" si="57"/>
        <v>0</v>
      </c>
      <c r="AJ100" s="44">
        <f>入力シート❷!S100</f>
        <v>0</v>
      </c>
      <c r="AK100" s="44">
        <f>入力シート❷!T100</f>
        <v>0</v>
      </c>
      <c r="AL100" s="44">
        <f>入力シート❷!U100</f>
        <v>0</v>
      </c>
      <c r="AM100" s="44">
        <f t="shared" si="58"/>
        <v>1</v>
      </c>
      <c r="AN100" s="44">
        <f t="shared" si="59"/>
        <v>0</v>
      </c>
      <c r="AO100" s="44">
        <f t="shared" si="60"/>
        <v>0</v>
      </c>
      <c r="AP100" s="44">
        <f t="shared" si="61"/>
        <v>0</v>
      </c>
      <c r="AQ100" s="44">
        <f t="shared" si="62"/>
        <v>0</v>
      </c>
      <c r="AR100" s="44">
        <f t="shared" si="63"/>
        <v>0</v>
      </c>
      <c r="AS100" s="44">
        <f t="shared" si="64"/>
        <v>0</v>
      </c>
      <c r="AT100" s="44"/>
      <c r="AU100" s="44">
        <f t="shared" si="65"/>
        <v>0</v>
      </c>
      <c r="AV100" s="44">
        <f t="shared" si="66"/>
        <v>0</v>
      </c>
      <c r="AW100" s="44">
        <f t="shared" si="67"/>
        <v>0</v>
      </c>
      <c r="AX100" s="44">
        <f t="shared" si="68"/>
        <v>0</v>
      </c>
      <c r="AY100" s="44">
        <f t="shared" si="69"/>
        <v>0</v>
      </c>
      <c r="AZ100" s="44">
        <f t="shared" si="70"/>
        <v>0</v>
      </c>
      <c r="BA100" s="44">
        <f t="shared" si="71"/>
        <v>0</v>
      </c>
      <c r="BB100" s="44">
        <f t="shared" si="72"/>
        <v>0</v>
      </c>
      <c r="BC100" s="44">
        <f t="shared" si="73"/>
        <v>0</v>
      </c>
      <c r="BD100" s="44">
        <f t="shared" si="74"/>
        <v>0</v>
      </c>
      <c r="BE100" s="44">
        <f t="shared" si="75"/>
        <v>0</v>
      </c>
      <c r="BF100" s="44">
        <f t="shared" si="76"/>
        <v>0</v>
      </c>
      <c r="BG100" s="44">
        <f t="shared" si="77"/>
        <v>0</v>
      </c>
      <c r="BH100" s="44">
        <f t="shared" si="78"/>
        <v>0</v>
      </c>
      <c r="BI100" s="44">
        <f t="shared" si="79"/>
        <v>0</v>
      </c>
      <c r="BJ100" s="44">
        <f t="shared" si="80"/>
        <v>0</v>
      </c>
      <c r="BK100" s="44">
        <f t="shared" si="81"/>
        <v>0</v>
      </c>
      <c r="BL100" s="44">
        <f t="shared" si="82"/>
        <v>0</v>
      </c>
      <c r="BM100" s="44">
        <f t="shared" si="83"/>
        <v>0</v>
      </c>
      <c r="BN100" s="48" t="str">
        <f t="shared" si="84"/>
        <v/>
      </c>
      <c r="BO100" s="44">
        <f>IF(COUNTBLANK(入力シート❷!E100:U100)=0,1,0)</f>
        <v>0</v>
      </c>
    </row>
    <row r="101" spans="1:67">
      <c r="A101" s="44">
        <v>99</v>
      </c>
      <c r="B101" s="44">
        <f>IF(AND(入力シート❷!$B101="ハイパーコース",入力シート❷!C101="A推薦(単願)"),1,0)</f>
        <v>0</v>
      </c>
      <c r="C101" s="44">
        <f>IF(AND(入力シート❷!$B101="アドバンストコース",入力シート❷!$C101="A推薦(単願)"),1,0)</f>
        <v>0</v>
      </c>
      <c r="D101" s="44">
        <f>IF(AND(入力シート❷!$B101="アグレッシブコース",入力シート❷!$C101="A推薦(単願)"),1,0)</f>
        <v>0</v>
      </c>
      <c r="E101" s="44">
        <f>IF(AND(入力シート❷!$B101="ハイパーコース",OR(入力シート❷!$C101="B推薦(併願)",入力シート❷!$C101="併願優遇")),1,0)</f>
        <v>0</v>
      </c>
      <c r="F101" s="44">
        <f>IF(AND(入力シート❷!$B101="アドバンストコース",OR(入力シート❷!$C101="B推薦(併願)",入力シート❷!$C101="併願優遇")),1,0)</f>
        <v>0</v>
      </c>
      <c r="G101" s="44">
        <f>IF(AND(入力シート❷!$B101="アグレッシブコース",OR(入力シート❷!$C101="B推薦(併願)",入力シート❷!$C101="併願優遇")),1,0)</f>
        <v>0</v>
      </c>
      <c r="H101" s="44">
        <f>IF(AND(入力シート❷!$B101="アグレッシブコース",入力シート❷!$C101="C推薦(第一志望)"),1,0)</f>
        <v>0</v>
      </c>
      <c r="I101" s="44">
        <f>IF(入力シート❷!V101=■■■!I$2,3,0)</f>
        <v>0</v>
      </c>
      <c r="J101" s="44">
        <f>IF(入力シート❷!W101=■■■!J$2,2,0)</f>
        <v>0</v>
      </c>
      <c r="K101" s="44">
        <f>IF(入力シート❷!X101=■■■!K$2,2,0)</f>
        <v>0</v>
      </c>
      <c r="L101" s="44">
        <f>IF(入力シート❷!Y101=■■■!L$2,2,0)</f>
        <v>0</v>
      </c>
      <c r="M101" s="44">
        <f>IF(入力シート❷!Z101=■■■!M$2,1,0)</f>
        <v>0</v>
      </c>
      <c r="N101" s="44">
        <f>IF(入力シート❷!AA101=■■■!N$2,1,0)</f>
        <v>0</v>
      </c>
      <c r="O101" s="44">
        <f>IF(入力シート❷!AB101=■■■!O$2,1,0)</f>
        <v>0</v>
      </c>
      <c r="P101" s="44">
        <f>IF(入力シート❷!AC101=■■■!P$2,1,0)</f>
        <v>0</v>
      </c>
      <c r="Q101" s="44">
        <f>IF(入力シート❷!AD101=■■■!Q$2,1,0)</f>
        <v>0</v>
      </c>
      <c r="R101" s="44">
        <f>IF(入力シート❷!AE101=■■■!R$2,1,0)</f>
        <v>0</v>
      </c>
      <c r="S101" s="44">
        <f>IF(入力シート❷!AF101=■■■!S$2,1,0)</f>
        <v>0</v>
      </c>
      <c r="T101" s="44">
        <f t="shared" si="44"/>
        <v>0</v>
      </c>
      <c r="U101" s="44">
        <f t="shared" si="45"/>
        <v>0</v>
      </c>
      <c r="V101" s="44">
        <f t="shared" si="46"/>
        <v>0</v>
      </c>
      <c r="W101" s="44">
        <f t="shared" si="47"/>
        <v>0</v>
      </c>
      <c r="X101" s="44">
        <f t="shared" si="48"/>
        <v>0</v>
      </c>
      <c r="Y101" s="44">
        <f t="shared" si="49"/>
        <v>0</v>
      </c>
      <c r="Z101" s="44">
        <f>SUM(入力シート❷!J101:M101,入力シート❷!R101)</f>
        <v>0</v>
      </c>
      <c r="AA101" s="44">
        <f>MIN(入力シート❷!J101:R101)</f>
        <v>0</v>
      </c>
      <c r="AB101" s="44">
        <f t="shared" si="50"/>
        <v>0</v>
      </c>
      <c r="AC101" s="44">
        <f t="shared" si="51"/>
        <v>0</v>
      </c>
      <c r="AD101" s="44">
        <f t="shared" si="52"/>
        <v>0</v>
      </c>
      <c r="AE101" s="44">
        <f t="shared" si="53"/>
        <v>0</v>
      </c>
      <c r="AF101" s="44">
        <f t="shared" si="54"/>
        <v>0</v>
      </c>
      <c r="AG101" s="44">
        <f t="shared" si="55"/>
        <v>0</v>
      </c>
      <c r="AH101" s="44">
        <f t="shared" si="56"/>
        <v>0</v>
      </c>
      <c r="AI101" s="44">
        <f t="shared" si="57"/>
        <v>0</v>
      </c>
      <c r="AJ101" s="44">
        <f>入力シート❷!S101</f>
        <v>0</v>
      </c>
      <c r="AK101" s="44">
        <f>入力シート❷!T101</f>
        <v>0</v>
      </c>
      <c r="AL101" s="44">
        <f>入力シート❷!U101</f>
        <v>0</v>
      </c>
      <c r="AM101" s="44">
        <f t="shared" si="58"/>
        <v>1</v>
      </c>
      <c r="AN101" s="44">
        <f t="shared" si="59"/>
        <v>0</v>
      </c>
      <c r="AO101" s="44">
        <f t="shared" si="60"/>
        <v>0</v>
      </c>
      <c r="AP101" s="44">
        <f t="shared" si="61"/>
        <v>0</v>
      </c>
      <c r="AQ101" s="44">
        <f t="shared" si="62"/>
        <v>0</v>
      </c>
      <c r="AR101" s="44">
        <f t="shared" si="63"/>
        <v>0</v>
      </c>
      <c r="AS101" s="44">
        <f t="shared" si="64"/>
        <v>0</v>
      </c>
      <c r="AT101" s="44"/>
      <c r="AU101" s="44">
        <f t="shared" si="65"/>
        <v>0</v>
      </c>
      <c r="AV101" s="44">
        <f t="shared" si="66"/>
        <v>0</v>
      </c>
      <c r="AW101" s="44">
        <f t="shared" si="67"/>
        <v>0</v>
      </c>
      <c r="AX101" s="44">
        <f t="shared" si="68"/>
        <v>0</v>
      </c>
      <c r="AY101" s="44">
        <f t="shared" si="69"/>
        <v>0</v>
      </c>
      <c r="AZ101" s="44">
        <f t="shared" si="70"/>
        <v>0</v>
      </c>
      <c r="BA101" s="44">
        <f t="shared" si="71"/>
        <v>0</v>
      </c>
      <c r="BB101" s="44">
        <f t="shared" si="72"/>
        <v>0</v>
      </c>
      <c r="BC101" s="44">
        <f t="shared" si="73"/>
        <v>0</v>
      </c>
      <c r="BD101" s="44">
        <f t="shared" si="74"/>
        <v>0</v>
      </c>
      <c r="BE101" s="44">
        <f t="shared" si="75"/>
        <v>0</v>
      </c>
      <c r="BF101" s="44">
        <f t="shared" si="76"/>
        <v>0</v>
      </c>
      <c r="BG101" s="44">
        <f t="shared" si="77"/>
        <v>0</v>
      </c>
      <c r="BH101" s="44">
        <f t="shared" si="78"/>
        <v>0</v>
      </c>
      <c r="BI101" s="44">
        <f t="shared" si="79"/>
        <v>0</v>
      </c>
      <c r="BJ101" s="44">
        <f t="shared" si="80"/>
        <v>0</v>
      </c>
      <c r="BK101" s="44">
        <f t="shared" si="81"/>
        <v>0</v>
      </c>
      <c r="BL101" s="44">
        <f t="shared" si="82"/>
        <v>0</v>
      </c>
      <c r="BM101" s="44">
        <f t="shared" si="83"/>
        <v>0</v>
      </c>
      <c r="BN101" s="48" t="str">
        <f t="shared" si="84"/>
        <v/>
      </c>
      <c r="BO101" s="44">
        <f>IF(COUNTBLANK(入力シート❷!E101:U101)=0,1,0)</f>
        <v>0</v>
      </c>
    </row>
    <row r="102" spans="1:67">
      <c r="A102" s="44">
        <v>100</v>
      </c>
      <c r="B102" s="44">
        <f>IF(AND(入力シート❷!$B102="ハイパーコース",入力シート❷!C102="A推薦(単願)"),1,0)</f>
        <v>0</v>
      </c>
      <c r="C102" s="44">
        <f>IF(AND(入力シート❷!$B102="アドバンストコース",入力シート❷!$C102="A推薦(単願)"),1,0)</f>
        <v>0</v>
      </c>
      <c r="D102" s="44">
        <f>IF(AND(入力シート❷!$B102="アグレッシブコース",入力シート❷!$C102="A推薦(単願)"),1,0)</f>
        <v>0</v>
      </c>
      <c r="E102" s="44">
        <f>IF(AND(入力シート❷!$B102="ハイパーコース",OR(入力シート❷!$C102="B推薦(併願)",入力シート❷!$C102="併願優遇")),1,0)</f>
        <v>0</v>
      </c>
      <c r="F102" s="44">
        <f>IF(AND(入力シート❷!$B102="アドバンストコース",OR(入力シート❷!$C102="B推薦(併願)",入力シート❷!$C102="併願優遇")),1,0)</f>
        <v>0</v>
      </c>
      <c r="G102" s="44">
        <f>IF(AND(入力シート❷!$B102="アグレッシブコース",OR(入力シート❷!$C102="B推薦(併願)",入力シート❷!$C102="併願優遇")),1,0)</f>
        <v>0</v>
      </c>
      <c r="H102" s="44">
        <f>IF(AND(入力シート❷!$B102="アグレッシブコース",入力シート❷!$C102="C推薦(第一志望)"),1,0)</f>
        <v>0</v>
      </c>
      <c r="I102" s="44">
        <f>IF(入力シート❷!V102=■■■!I$2,3,0)</f>
        <v>0</v>
      </c>
      <c r="J102" s="44">
        <f>IF(入力シート❷!W102=■■■!J$2,2,0)</f>
        <v>0</v>
      </c>
      <c r="K102" s="44">
        <f>IF(入力シート❷!X102=■■■!K$2,2,0)</f>
        <v>0</v>
      </c>
      <c r="L102" s="44">
        <f>IF(入力シート❷!Y102=■■■!L$2,2,0)</f>
        <v>0</v>
      </c>
      <c r="M102" s="44">
        <f>IF(入力シート❷!Z102=■■■!M$2,1,0)</f>
        <v>0</v>
      </c>
      <c r="N102" s="44">
        <f>IF(入力シート❷!AA102=■■■!N$2,1,0)</f>
        <v>0</v>
      </c>
      <c r="O102" s="44">
        <f>IF(入力シート❷!AB102=■■■!O$2,1,0)</f>
        <v>0</v>
      </c>
      <c r="P102" s="44">
        <f>IF(入力シート❷!AC102=■■■!P$2,1,0)</f>
        <v>0</v>
      </c>
      <c r="Q102" s="44">
        <f>IF(入力シート❷!AD102=■■■!Q$2,1,0)</f>
        <v>0</v>
      </c>
      <c r="R102" s="44">
        <f>IF(入力シート❷!AE102=■■■!R$2,1,0)</f>
        <v>0</v>
      </c>
      <c r="S102" s="44">
        <f>IF(入力シート❷!AF102=■■■!S$2,1,0)</f>
        <v>0</v>
      </c>
      <c r="T102" s="44">
        <f t="shared" si="44"/>
        <v>0</v>
      </c>
      <c r="U102" s="44">
        <f t="shared" si="45"/>
        <v>0</v>
      </c>
      <c r="V102" s="44">
        <f t="shared" si="46"/>
        <v>0</v>
      </c>
      <c r="W102" s="44">
        <f t="shared" si="47"/>
        <v>0</v>
      </c>
      <c r="X102" s="44">
        <f t="shared" si="48"/>
        <v>0</v>
      </c>
      <c r="Y102" s="44">
        <f t="shared" si="49"/>
        <v>0</v>
      </c>
      <c r="Z102" s="44">
        <f>SUM(入力シート❷!J102:M102,入力シート❷!R102)</f>
        <v>0</v>
      </c>
      <c r="AA102" s="44">
        <f>MIN(入力シート❷!J102:R102)</f>
        <v>0</v>
      </c>
      <c r="AB102" s="44">
        <f t="shared" si="50"/>
        <v>0</v>
      </c>
      <c r="AC102" s="44">
        <f t="shared" si="51"/>
        <v>0</v>
      </c>
      <c r="AD102" s="44">
        <f t="shared" si="52"/>
        <v>0</v>
      </c>
      <c r="AE102" s="44">
        <f t="shared" si="53"/>
        <v>0</v>
      </c>
      <c r="AF102" s="44">
        <f t="shared" si="54"/>
        <v>0</v>
      </c>
      <c r="AG102" s="44">
        <f t="shared" si="55"/>
        <v>0</v>
      </c>
      <c r="AH102" s="44">
        <f t="shared" si="56"/>
        <v>0</v>
      </c>
      <c r="AI102" s="44">
        <f t="shared" si="57"/>
        <v>0</v>
      </c>
      <c r="AJ102" s="44">
        <f>入力シート❷!S102</f>
        <v>0</v>
      </c>
      <c r="AK102" s="44">
        <f>入力シート❷!T102</f>
        <v>0</v>
      </c>
      <c r="AL102" s="44">
        <f>入力シート❷!U102</f>
        <v>0</v>
      </c>
      <c r="AM102" s="44">
        <f t="shared" si="58"/>
        <v>1</v>
      </c>
      <c r="AN102" s="44">
        <f t="shared" si="59"/>
        <v>0</v>
      </c>
      <c r="AO102" s="44">
        <f t="shared" si="60"/>
        <v>0</v>
      </c>
      <c r="AP102" s="44">
        <f t="shared" si="61"/>
        <v>0</v>
      </c>
      <c r="AQ102" s="44">
        <f t="shared" si="62"/>
        <v>0</v>
      </c>
      <c r="AR102" s="44">
        <f t="shared" si="63"/>
        <v>0</v>
      </c>
      <c r="AS102" s="44">
        <f t="shared" si="64"/>
        <v>0</v>
      </c>
      <c r="AT102" s="44"/>
      <c r="AU102" s="44">
        <f t="shared" si="65"/>
        <v>0</v>
      </c>
      <c r="AV102" s="44">
        <f t="shared" si="66"/>
        <v>0</v>
      </c>
      <c r="AW102" s="44">
        <f t="shared" si="67"/>
        <v>0</v>
      </c>
      <c r="AX102" s="44">
        <f t="shared" si="68"/>
        <v>0</v>
      </c>
      <c r="AY102" s="44">
        <f t="shared" si="69"/>
        <v>0</v>
      </c>
      <c r="AZ102" s="44">
        <f t="shared" si="70"/>
        <v>0</v>
      </c>
      <c r="BA102" s="44">
        <f t="shared" si="71"/>
        <v>0</v>
      </c>
      <c r="BB102" s="44">
        <f t="shared" si="72"/>
        <v>0</v>
      </c>
      <c r="BC102" s="44">
        <f t="shared" si="73"/>
        <v>0</v>
      </c>
      <c r="BD102" s="44">
        <f t="shared" si="74"/>
        <v>0</v>
      </c>
      <c r="BE102" s="44">
        <f t="shared" si="75"/>
        <v>0</v>
      </c>
      <c r="BF102" s="44">
        <f t="shared" si="76"/>
        <v>0</v>
      </c>
      <c r="BG102" s="44">
        <f t="shared" si="77"/>
        <v>0</v>
      </c>
      <c r="BH102" s="44">
        <f t="shared" si="78"/>
        <v>0</v>
      </c>
      <c r="BI102" s="44">
        <f t="shared" si="79"/>
        <v>0</v>
      </c>
      <c r="BJ102" s="44">
        <f t="shared" si="80"/>
        <v>0</v>
      </c>
      <c r="BK102" s="44">
        <f t="shared" si="81"/>
        <v>0</v>
      </c>
      <c r="BL102" s="44">
        <f t="shared" si="82"/>
        <v>0</v>
      </c>
      <c r="BM102" s="44">
        <f t="shared" si="83"/>
        <v>0</v>
      </c>
      <c r="BN102" s="48" t="str">
        <f t="shared" si="84"/>
        <v/>
      </c>
      <c r="BO102" s="44">
        <f>IF(COUNTBLANK(入力シート❷!E102:U102)=0,1,0)</f>
        <v>0</v>
      </c>
    </row>
  </sheetData>
  <sheetProtection algorithmName="SHA-512" hashValue="B1pSg/6US8UyfZAKFoAveWQ9pMQ93bx/uYQiWRsMspwQD8fS4sZ3PZ/7apPcYXpTD1nFVnGbp7pZ0MKsw2wxTw==" saltValue="/9992k2B47g2TcZpOqkoTQ==" spinCount="100000" sheet="1" objects="1" scenarios="1" selectLockedCells="1" selectUnlockedCells="1"/>
  <mergeCells count="11">
    <mergeCell ref="BH1:BM1"/>
    <mergeCell ref="B1:H1"/>
    <mergeCell ref="W1:Y1"/>
    <mergeCell ref="Z1:AB1"/>
    <mergeCell ref="AC1:AI1"/>
    <mergeCell ref="BB1:BG1"/>
    <mergeCell ref="AU1:AZ1"/>
    <mergeCell ref="I1:S1"/>
    <mergeCell ref="T1:V1"/>
    <mergeCell ref="AJ1:AM1"/>
    <mergeCell ref="AN1:AT1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このエクセルファイルの使い方</vt:lpstr>
      <vt:lpstr>入力シート❶</vt:lpstr>
      <vt:lpstr>入力シート❷</vt:lpstr>
      <vt:lpstr>入試相談名簿（印刷して押印）</vt:lpstr>
      <vt:lpstr>■■■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飯田 直治</cp:lastModifiedBy>
  <cp:lastPrinted>2025-10-03T00:38:34Z</cp:lastPrinted>
  <dcterms:created xsi:type="dcterms:W3CDTF">2022-10-26T03:02:01Z</dcterms:created>
  <dcterms:modified xsi:type="dcterms:W3CDTF">2025-10-24T00:32:51Z</dcterms:modified>
</cp:coreProperties>
</file>